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'Лист1'!$A$1:$K$49</definedName>
  </definedNames>
  <calcPr fullCalcOnLoad="1"/>
</workbook>
</file>

<file path=xl/sharedStrings.xml><?xml version="1.0" encoding="utf-8"?>
<sst xmlns="http://schemas.openxmlformats.org/spreadsheetml/2006/main" count="407" uniqueCount="162">
  <si>
    <t xml:space="preserve">I </t>
  </si>
  <si>
    <t xml:space="preserve">II </t>
  </si>
  <si>
    <t>III</t>
  </si>
  <si>
    <t xml:space="preserve">IV </t>
  </si>
  <si>
    <t xml:space="preserve">Оплата услуг связи (221.00.00)          </t>
  </si>
  <si>
    <t>X</t>
  </si>
  <si>
    <t xml:space="preserve">Прочие транспортные услуги (222.99.00)    </t>
  </si>
  <si>
    <t xml:space="preserve">Оплата коммунальных услуг (223)    </t>
  </si>
  <si>
    <t>Гкал</t>
  </si>
  <si>
    <t xml:space="preserve">оплата потребления электри- ческой энергии (223.03.00)  </t>
  </si>
  <si>
    <t>тыс.</t>
  </si>
  <si>
    <t>кВт.ч</t>
  </si>
  <si>
    <t>м3</t>
  </si>
  <si>
    <t>Оплата за газ (223.02.00)</t>
  </si>
  <si>
    <t xml:space="preserve">прочие услуги  (225.99.00)                </t>
  </si>
  <si>
    <t xml:space="preserve">Прочие услуги  (226.99.00)    </t>
  </si>
  <si>
    <t xml:space="preserve">изготовление  бланков (226130)  </t>
  </si>
  <si>
    <t xml:space="preserve">- подписка        </t>
  </si>
  <si>
    <t xml:space="preserve">- прочие          </t>
  </si>
  <si>
    <t>- прочие  (расшифровать)    налоговые платежи</t>
  </si>
  <si>
    <t>- постельное белье</t>
  </si>
  <si>
    <t xml:space="preserve">- мебель          </t>
  </si>
  <si>
    <t xml:space="preserve">- мед. инструментарий    </t>
  </si>
  <si>
    <t>- библиотечный фонд</t>
  </si>
  <si>
    <t xml:space="preserve">- вычислительная техника           </t>
  </si>
  <si>
    <t xml:space="preserve">- оргтехника      </t>
  </si>
  <si>
    <t xml:space="preserve">- эл. бытовые приборы           </t>
  </si>
  <si>
    <t>- телефон. аппараты</t>
  </si>
  <si>
    <t>шт.</t>
  </si>
  <si>
    <t xml:space="preserve">- автомобили грузовые          </t>
  </si>
  <si>
    <t>-"-</t>
  </si>
  <si>
    <t xml:space="preserve">- автомобили легковые          </t>
  </si>
  <si>
    <t xml:space="preserve">- специализиров. оборудование      </t>
  </si>
  <si>
    <t xml:space="preserve">- лекарственные средства          </t>
  </si>
  <si>
    <t>продукты питания (340.02.00),</t>
  </si>
  <si>
    <t xml:space="preserve">из них: </t>
  </si>
  <si>
    <t xml:space="preserve">- картофель       </t>
  </si>
  <si>
    <t>тонн</t>
  </si>
  <si>
    <t>1,1</t>
  </si>
  <si>
    <t xml:space="preserve">- овощи           </t>
  </si>
  <si>
    <t>0,3</t>
  </si>
  <si>
    <t>2,31</t>
  </si>
  <si>
    <t>1,17</t>
  </si>
  <si>
    <t xml:space="preserve">- фрукты          </t>
  </si>
  <si>
    <t xml:space="preserve">- мясо и мясопродукты      </t>
  </si>
  <si>
    <t xml:space="preserve">- молоко и молокопродукты    </t>
  </si>
  <si>
    <t xml:space="preserve">- яйца и  яйцепродукты      </t>
  </si>
  <si>
    <t>тыс.шт.</t>
  </si>
  <si>
    <t xml:space="preserve">- масло  растительное      </t>
  </si>
  <si>
    <t>0,05</t>
  </si>
  <si>
    <t>1,23</t>
  </si>
  <si>
    <t>1,48</t>
  </si>
  <si>
    <t xml:space="preserve">- сахар           </t>
  </si>
  <si>
    <t>0,1</t>
  </si>
  <si>
    <t>1,32</t>
  </si>
  <si>
    <t>1,6</t>
  </si>
  <si>
    <t xml:space="preserve">- кондитерские изделия           </t>
  </si>
  <si>
    <t xml:space="preserve">- мука            </t>
  </si>
  <si>
    <t xml:space="preserve">- крупа           </t>
  </si>
  <si>
    <t xml:space="preserve">- макаронные изделия           </t>
  </si>
  <si>
    <t xml:space="preserve">- прочие  (расшифровать)    </t>
  </si>
  <si>
    <t xml:space="preserve">оплата ГСМ (340.99.00), из них: </t>
  </si>
  <si>
    <t xml:space="preserve">- бензин автомобильный     </t>
  </si>
  <si>
    <t xml:space="preserve">прочие расходные материалы и предметы снабжения (340.99.00), из них: </t>
  </si>
  <si>
    <t xml:space="preserve">- канцтовары      </t>
  </si>
  <si>
    <t xml:space="preserve">в т.ч. бумага     </t>
  </si>
  <si>
    <t xml:space="preserve">- запчасти        </t>
  </si>
  <si>
    <t xml:space="preserve">в т.ч.:           </t>
  </si>
  <si>
    <t xml:space="preserve">автомобильные     </t>
  </si>
  <si>
    <t xml:space="preserve">автошины          </t>
  </si>
  <si>
    <t xml:space="preserve">аккумуляторы      </t>
  </si>
  <si>
    <t xml:space="preserve">к вычислительной технике           </t>
  </si>
  <si>
    <t xml:space="preserve">к оргтехнике      </t>
  </si>
  <si>
    <t xml:space="preserve">- хозтовары       </t>
  </si>
  <si>
    <t xml:space="preserve">стройматериалы    </t>
  </si>
  <si>
    <t xml:space="preserve">стирально-моющие средства          </t>
  </si>
  <si>
    <t xml:space="preserve">прочие (расшифровать)    </t>
  </si>
  <si>
    <t xml:space="preserve">приспособления и принадлеж-ности к  вычисл. технике           </t>
  </si>
  <si>
    <t xml:space="preserve">- приспособления и принадлежности к оргтехнике        </t>
  </si>
  <si>
    <t>150,0</t>
  </si>
  <si>
    <t>203,4</t>
  </si>
  <si>
    <t>61,2</t>
  </si>
  <si>
    <t>40,6</t>
  </si>
  <si>
    <t>214,8</t>
  </si>
  <si>
    <t xml:space="preserve">ИТОГО:            </t>
  </si>
  <si>
    <t>Утверждаю</t>
  </si>
  <si>
    <t>Директор МКОУ «Гуевская СОШ»</t>
  </si>
  <si>
    <t>Дейнеко С.Г.</t>
  </si>
  <si>
    <t>31 января 2014г.</t>
  </si>
  <si>
    <t>ПЛАН ЗАКУПОК</t>
  </si>
  <si>
    <t>продукции (товаров, работ и услуг) для муниципальных нужд Суджанского района</t>
  </si>
  <si>
    <t>на 2014 год за счет средств районного бюджета</t>
  </si>
  <si>
    <t xml:space="preserve">Получатель (распорядитель)                                                                                          </t>
  </si>
  <si>
    <t>средств районного бюджета</t>
  </si>
  <si>
    <t>В том числе по кварталам</t>
  </si>
  <si>
    <t>Наименование продукции, работ (услуг) по кодам экономической классификации</t>
  </si>
  <si>
    <t>Ед. изм.</t>
  </si>
  <si>
    <t>Кол-во продукции</t>
  </si>
  <si>
    <t>Общая сумма (тыс.руб.)</t>
  </si>
  <si>
    <t>Способ размещения заказа</t>
  </si>
  <si>
    <t>Примечание (сроки исполнения заказа, конечный потребитель и др)</t>
  </si>
  <si>
    <t xml:space="preserve">МКОУ ""Гуевская средняя общеобразовательная школа" </t>
  </si>
  <si>
    <t>(полное наименование , ответственный исполнитель</t>
  </si>
  <si>
    <t>контактный телефон)</t>
  </si>
  <si>
    <t xml:space="preserve"> оплата потребления тепловой энергии  (223.01.00)          </t>
  </si>
  <si>
    <t xml:space="preserve"> оплата за воду и канализацию (223.01.00)</t>
  </si>
  <si>
    <t xml:space="preserve">Арендная плата за пользование имуществом (224.00.00)      </t>
  </si>
  <si>
    <t xml:space="preserve">Услуги по содержанию   имущества (225)            </t>
  </si>
  <si>
    <t>оплата содержания помещений (225.99.00)</t>
  </si>
  <si>
    <t xml:space="preserve">оплата текущего ремонта оборудования и инвентаря (225.99.00) </t>
  </si>
  <si>
    <t>оплата текущего ремонта зданий и сооружений (225.01.00)</t>
  </si>
  <si>
    <t xml:space="preserve">капитальный ремонт объектов непроизводственного назначения, за исключением капитального ремонта жилого фонда (225.03.00)           </t>
  </si>
  <si>
    <t xml:space="preserve">расходы на обязательное страхование гражданской ответственности владельцев транспортных средств (226.99.00)               </t>
  </si>
  <si>
    <t xml:space="preserve">оплата услуг в области информационных технологий (226.99.00) оплата услуг по типовому        </t>
  </si>
  <si>
    <t xml:space="preserve">оплата услуг по типовому  проектированию     (226.99.00)        </t>
  </si>
  <si>
    <t xml:space="preserve">оплата расходов на вневедом- ственную  (в т.ч. пожарную) охрану,  охранную и пожарную сигнализацию   (226.99.00) </t>
  </si>
  <si>
    <t>оплата прочих услуг (226.99.00), из них:</t>
  </si>
  <si>
    <t xml:space="preserve"> переплет, типографские  услуги и расходы по публикации   </t>
  </si>
  <si>
    <t xml:space="preserve">диспансеризация, мед. освидетельствование (в т.ч. водителей)            </t>
  </si>
  <si>
    <t>оплата за обучение сотрудников</t>
  </si>
  <si>
    <t xml:space="preserve">Прочие расходы (290.99.00), в т.ч.:   </t>
  </si>
  <si>
    <t>проведение общерайонных  мероприятий  новогодние мероприятия</t>
  </si>
  <si>
    <t>Увеличение стоимости основных средств (310),  в т.ч.:</t>
  </si>
  <si>
    <t>прочий мягкий  инвентарь (расшифровать)</t>
  </si>
  <si>
    <t xml:space="preserve">приобретение и  модернизация  оборудования и  предметов длительного пользования (310.01.00), из них:    </t>
  </si>
  <si>
    <t xml:space="preserve">Увеличение стоимости материальных активов (340),  в т.ч.:      </t>
  </si>
  <si>
    <t xml:space="preserve">медикаменты, перевязочные средства и прочие лечебные расходы   (340.01.00), из них:      </t>
  </si>
  <si>
    <t>товарная пищевая рыбная продукция, вкл. консервы рыбные</t>
  </si>
  <si>
    <t>книжная, иная  печатная продукция на бумажных и иных носителях</t>
  </si>
  <si>
    <t xml:space="preserve">оплата потребления котельно-печного топлива (340. (223.05.00) </t>
  </si>
  <si>
    <t xml:space="preserve">мягкий инвентарь и обмундирование  (310.99.00), из них: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</si>
  <si>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</si>
  <si>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приобретение путевок (в т.ч. в детские оздоровительные лагеря) (290.99.00)</t>
  </si>
  <si>
    <t>связь</t>
  </si>
  <si>
    <t>комун</t>
  </si>
  <si>
    <t>налоги</t>
  </si>
  <si>
    <t>проч</t>
  </si>
  <si>
    <t>средств областного бюджета</t>
  </si>
  <si>
    <t>запр картр</t>
  </si>
  <si>
    <t>ремонт</t>
  </si>
  <si>
    <t xml:space="preserve">Глава администрации Ольховского сельсовета </t>
  </si>
  <si>
    <t>Хомутовского района Курской области</t>
  </si>
  <si>
    <t>В. А. Талдыкин</t>
  </si>
  <si>
    <t>продукции (товаров, работ и услуг) для  нужд Администрации Ольховского сельсовета Хомутовского района Курской области</t>
  </si>
  <si>
    <t>2015 год за счет средств местного бюджета</t>
  </si>
  <si>
    <t>Администрация Ольховского сельсовета Хомутовского района Курской области</t>
  </si>
  <si>
    <t>8-471-37-3-33-49</t>
  </si>
  <si>
    <t>куб.м</t>
  </si>
  <si>
    <t xml:space="preserve">оплата за обслуживание пожврной сигнализации (225.99.00) </t>
  </si>
  <si>
    <t>обслуживание</t>
  </si>
  <si>
    <t xml:space="preserve">оплата услуг по проведению конкурса, оформление документов    (226.99.00)        </t>
  </si>
  <si>
    <t>проведение конкурсов, оформление документов</t>
  </si>
  <si>
    <t>х</t>
  </si>
  <si>
    <t>Безвозмездные перечисления бюджетам (251)</t>
  </si>
  <si>
    <t>Перечисление другим бюджетам бюджетной системы Российской Федерации (251)</t>
  </si>
  <si>
    <t>уголь</t>
  </si>
  <si>
    <t>хоз. товары</t>
  </si>
  <si>
    <t>стройматериталы</t>
  </si>
  <si>
    <t>зап. Части</t>
  </si>
  <si>
    <t>бумага</t>
  </si>
  <si>
    <t>ксерокс, системный блок</t>
  </si>
  <si>
    <t>30 декабря 2015г.№60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</si>
</sst>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left" vertical="center" wrapText="1" indent="1"/>
    </xf>
    <xf numFmtId="0" fontId="1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left" vertical="center" wrapText="1" indent="1"/>
    </xf>
    <xf numFmtId="0" fontId="1" fillId="34" borderId="15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36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 inden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 inden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 inden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15" xfId="0" applyFont="1" applyFill="1" applyBorder="1" applyAlignment="1">
      <alignment horizontal="left" vertical="center" wrapText="1" indent="1"/>
    </xf>
    <xf numFmtId="0" fontId="1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8" fillId="34" borderId="14" xfId="0" applyFont="1" applyFill="1" applyBorder="1" applyAlignment="1">
      <alignment horizontal="left" vertical="center" wrapText="1" indent="1"/>
    </xf>
    <xf numFmtId="0" fontId="8" fillId="34" borderId="12" xfId="0" applyFont="1" applyFill="1" applyBorder="1" applyAlignment="1">
      <alignment horizontal="left" vertical="center" wrapText="1" indent="1"/>
    </xf>
    <xf numFmtId="168" fontId="7" fillId="34" borderId="15" xfId="0" applyNumberFormat="1" applyFont="1" applyFill="1" applyBorder="1" applyAlignment="1">
      <alignment horizontal="center" vertical="center" wrapText="1"/>
    </xf>
    <xf numFmtId="168" fontId="7" fillId="34" borderId="12" xfId="0" applyNumberFormat="1" applyFont="1" applyFill="1" applyBorder="1" applyAlignment="1">
      <alignment horizontal="center" vertical="center" wrapText="1"/>
    </xf>
    <xf numFmtId="168" fontId="7" fillId="34" borderId="14" xfId="0" applyNumberFormat="1" applyFont="1" applyFill="1" applyBorder="1" applyAlignment="1">
      <alignment horizontal="center" vertical="center" wrapText="1"/>
    </xf>
    <xf numFmtId="168" fontId="7" fillId="33" borderId="14" xfId="0" applyNumberFormat="1" applyFont="1" applyFill="1" applyBorder="1" applyAlignment="1">
      <alignment horizontal="center" vertical="center" wrapText="1"/>
    </xf>
    <xf numFmtId="168" fontId="3" fillId="33" borderId="10" xfId="0" applyNumberFormat="1" applyFont="1" applyFill="1" applyBorder="1" applyAlignment="1">
      <alignment horizontal="center" vertical="center" wrapText="1"/>
    </xf>
    <xf numFmtId="168" fontId="7" fillId="33" borderId="10" xfId="0" applyNumberFormat="1" applyFont="1" applyFill="1" applyBorder="1" applyAlignment="1">
      <alignment horizontal="center" vertical="center" wrapText="1"/>
    </xf>
    <xf numFmtId="168" fontId="7" fillId="33" borderId="12" xfId="0" applyNumberFormat="1" applyFont="1" applyFill="1" applyBorder="1" applyAlignment="1">
      <alignment horizontal="center" vertical="center" wrapText="1"/>
    </xf>
    <xf numFmtId="168" fontId="3" fillId="33" borderId="12" xfId="0" applyNumberFormat="1" applyFont="1" applyFill="1" applyBorder="1" applyAlignment="1">
      <alignment horizontal="center" vertical="center" wrapText="1"/>
    </xf>
    <xf numFmtId="168" fontId="7" fillId="35" borderId="10" xfId="0" applyNumberFormat="1" applyFont="1" applyFill="1" applyBorder="1" applyAlignment="1">
      <alignment horizontal="center" vertical="center" wrapText="1"/>
    </xf>
    <xf numFmtId="168" fontId="3" fillId="35" borderId="10" xfId="0" applyNumberFormat="1" applyFont="1" applyFill="1" applyBorder="1" applyAlignment="1">
      <alignment horizontal="center" vertical="center" wrapText="1"/>
    </xf>
    <xf numFmtId="168" fontId="7" fillId="0" borderId="10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 indent="1"/>
    </xf>
    <xf numFmtId="0" fontId="8" fillId="0" borderId="14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center" vertical="center" wrapText="1"/>
    </xf>
    <xf numFmtId="168" fontId="7" fillId="33" borderId="10" xfId="0" applyNumberFormat="1" applyFont="1" applyFill="1" applyBorder="1" applyAlignment="1">
      <alignment horizontal="center" vertical="center" wrapText="1"/>
    </xf>
    <xf numFmtId="168" fontId="3" fillId="33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right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view="pageBreakPreview" zoomScaleSheetLayoutView="100" zoomScalePageLayoutView="0" workbookViewId="0" topLeftCell="B1">
      <selection activeCell="H11" sqref="H11:J11"/>
    </sheetView>
  </sheetViews>
  <sheetFormatPr defaultColWidth="9.00390625" defaultRowHeight="12.75"/>
  <cols>
    <col min="1" max="1" width="30.625" style="2" customWidth="1"/>
    <col min="2" max="2" width="9.125" style="2" customWidth="1"/>
    <col min="3" max="3" width="12.125" style="2" customWidth="1"/>
    <col min="4" max="4" width="9.375" style="14" bestFit="1" customWidth="1"/>
    <col min="5" max="8" width="9.375" style="2" bestFit="1" customWidth="1"/>
    <col min="9" max="9" width="9.125" style="2" customWidth="1"/>
    <col min="10" max="10" width="15.625" style="2" customWidth="1"/>
    <col min="11" max="16384" width="9.125" style="2" customWidth="1"/>
  </cols>
  <sheetData>
    <row r="1" spans="1:10" s="6" customFormat="1" ht="16.5" customHeight="1">
      <c r="A1" s="5"/>
      <c r="D1" s="13"/>
      <c r="E1" s="92" t="s">
        <v>85</v>
      </c>
      <c r="F1" s="92"/>
      <c r="G1" s="92"/>
      <c r="H1" s="92"/>
      <c r="I1" s="92"/>
      <c r="J1" s="92"/>
    </row>
    <row r="2" spans="1:10" s="6" customFormat="1" ht="17.25" customHeight="1">
      <c r="A2" s="5"/>
      <c r="D2" s="13"/>
      <c r="E2" s="92" t="s">
        <v>140</v>
      </c>
      <c r="F2" s="92"/>
      <c r="G2" s="92"/>
      <c r="H2" s="92"/>
      <c r="I2" s="92"/>
      <c r="J2" s="92"/>
    </row>
    <row r="3" spans="1:10" s="6" customFormat="1" ht="17.25" customHeight="1">
      <c r="A3" s="5"/>
      <c r="D3" s="13"/>
      <c r="E3" s="92" t="s">
        <v>141</v>
      </c>
      <c r="F3" s="92"/>
      <c r="G3" s="92"/>
      <c r="H3" s="92"/>
      <c r="I3" s="92"/>
      <c r="J3" s="92"/>
    </row>
    <row r="4" spans="1:10" s="6" customFormat="1" ht="18" customHeight="1">
      <c r="A4" s="5"/>
      <c r="D4" s="13"/>
      <c r="E4" s="92" t="s">
        <v>142</v>
      </c>
      <c r="F4" s="92"/>
      <c r="G4" s="92"/>
      <c r="H4" s="92"/>
      <c r="I4" s="92"/>
      <c r="J4" s="92"/>
    </row>
    <row r="5" spans="1:10" s="6" customFormat="1" ht="24" customHeight="1">
      <c r="A5" s="5"/>
      <c r="D5" s="13"/>
      <c r="E5" s="92" t="s">
        <v>161</v>
      </c>
      <c r="F5" s="92"/>
      <c r="G5" s="92"/>
      <c r="H5" s="92"/>
      <c r="I5" s="92"/>
      <c r="J5" s="92"/>
    </row>
    <row r="6" ht="15.75">
      <c r="A6" s="1"/>
    </row>
    <row r="7" spans="1:10" ht="15.75">
      <c r="A7" s="93" t="s">
        <v>89</v>
      </c>
      <c r="B7" s="93"/>
      <c r="C7" s="93"/>
      <c r="D7" s="93"/>
      <c r="E7" s="93"/>
      <c r="F7" s="93"/>
      <c r="G7" s="93"/>
      <c r="H7" s="93"/>
      <c r="I7" s="93"/>
      <c r="J7" s="93"/>
    </row>
    <row r="8" spans="1:10" ht="15.75" customHeight="1">
      <c r="A8" s="91" t="s">
        <v>143</v>
      </c>
      <c r="B8" s="91"/>
      <c r="C8" s="91"/>
      <c r="D8" s="91"/>
      <c r="E8" s="91"/>
      <c r="F8" s="91"/>
      <c r="G8" s="91"/>
      <c r="H8" s="91"/>
      <c r="I8" s="91"/>
      <c r="J8" s="91"/>
    </row>
    <row r="9" spans="1:10" ht="18" customHeight="1">
      <c r="A9" s="91" t="s">
        <v>144</v>
      </c>
      <c r="B9" s="91"/>
      <c r="C9" s="91"/>
      <c r="D9" s="91"/>
      <c r="E9" s="91"/>
      <c r="F9" s="91"/>
      <c r="G9" s="91"/>
      <c r="H9" s="91"/>
      <c r="I9" s="91"/>
      <c r="J9" s="91"/>
    </row>
    <row r="10" ht="135.75" customHeight="1" hidden="1">
      <c r="A10" s="1"/>
    </row>
    <row r="11" spans="1:10" ht="26.25" customHeight="1">
      <c r="A11" s="8" t="s">
        <v>92</v>
      </c>
      <c r="E11" s="7"/>
      <c r="F11" s="7"/>
      <c r="G11" s="9"/>
      <c r="H11" s="85" t="s">
        <v>145</v>
      </c>
      <c r="I11" s="85"/>
      <c r="J11" s="85"/>
    </row>
    <row r="12" spans="1:10" ht="15.75" customHeight="1">
      <c r="A12" s="8" t="s">
        <v>137</v>
      </c>
      <c r="E12" s="7"/>
      <c r="F12" s="7"/>
      <c r="G12" s="86" t="s">
        <v>146</v>
      </c>
      <c r="H12" s="86"/>
      <c r="I12" s="86"/>
      <c r="J12" s="86"/>
    </row>
    <row r="13" spans="2:10" ht="9.75" customHeight="1">
      <c r="B13" s="1"/>
      <c r="E13" s="7"/>
      <c r="F13" s="7"/>
      <c r="G13" s="87"/>
      <c r="H13" s="87"/>
      <c r="I13" s="87"/>
      <c r="J13" s="87"/>
    </row>
    <row r="15" spans="1:10" ht="53.25" customHeight="1">
      <c r="A15" s="81" t="s">
        <v>95</v>
      </c>
      <c r="B15" s="81" t="s">
        <v>96</v>
      </c>
      <c r="C15" s="81" t="s">
        <v>97</v>
      </c>
      <c r="D15" s="89" t="s">
        <v>98</v>
      </c>
      <c r="E15" s="78" t="s">
        <v>94</v>
      </c>
      <c r="F15" s="78"/>
      <c r="G15" s="78"/>
      <c r="H15" s="78"/>
      <c r="I15" s="81" t="s">
        <v>99</v>
      </c>
      <c r="J15" s="83" t="s">
        <v>100</v>
      </c>
    </row>
    <row r="16" spans="1:10" ht="12.75" customHeight="1">
      <c r="A16" s="82"/>
      <c r="B16" s="82"/>
      <c r="C16" s="82"/>
      <c r="D16" s="90"/>
      <c r="E16" s="4" t="s">
        <v>0</v>
      </c>
      <c r="F16" s="4" t="s">
        <v>1</v>
      </c>
      <c r="G16" s="4" t="s">
        <v>2</v>
      </c>
      <c r="H16" s="4" t="s">
        <v>3</v>
      </c>
      <c r="I16" s="82"/>
      <c r="J16" s="84"/>
    </row>
    <row r="17" spans="1:10" ht="18.75" customHeight="1" thickBot="1">
      <c r="A17" s="60" t="s">
        <v>4</v>
      </c>
      <c r="B17" s="26" t="s">
        <v>5</v>
      </c>
      <c r="C17" s="26" t="s">
        <v>5</v>
      </c>
      <c r="D17" s="62">
        <v>39.7</v>
      </c>
      <c r="E17" s="62">
        <v>10</v>
      </c>
      <c r="F17" s="62">
        <v>10</v>
      </c>
      <c r="G17" s="62">
        <v>10</v>
      </c>
      <c r="H17" s="62">
        <v>9.7</v>
      </c>
      <c r="I17" s="27"/>
      <c r="J17" s="27" t="s">
        <v>133</v>
      </c>
    </row>
    <row r="18" spans="1:10" ht="25.5">
      <c r="A18" s="59" t="s">
        <v>7</v>
      </c>
      <c r="B18" s="24" t="s">
        <v>5</v>
      </c>
      <c r="C18" s="24" t="s">
        <v>5</v>
      </c>
      <c r="D18" s="63">
        <v>53.1</v>
      </c>
      <c r="E18" s="63">
        <v>12</v>
      </c>
      <c r="F18" s="63">
        <v>11</v>
      </c>
      <c r="G18" s="63">
        <v>12.2</v>
      </c>
      <c r="H18" s="63">
        <v>17.9</v>
      </c>
      <c r="I18" s="25"/>
      <c r="J18" s="25" t="s">
        <v>134</v>
      </c>
    </row>
    <row r="19" spans="1:10" ht="27.75" customHeight="1">
      <c r="A19" s="10" t="s">
        <v>104</v>
      </c>
      <c r="B19" s="3" t="s">
        <v>147</v>
      </c>
      <c r="C19" s="3">
        <v>2.71</v>
      </c>
      <c r="D19" s="64">
        <v>33.9</v>
      </c>
      <c r="E19" s="65">
        <v>7</v>
      </c>
      <c r="F19" s="65">
        <v>7</v>
      </c>
      <c r="G19" s="65">
        <v>9</v>
      </c>
      <c r="H19" s="65">
        <v>10.9</v>
      </c>
      <c r="I19" s="4"/>
      <c r="J19" s="4"/>
    </row>
    <row r="20" spans="1:10" ht="12.75" customHeight="1">
      <c r="A20" s="77" t="s">
        <v>9</v>
      </c>
      <c r="B20" s="3"/>
      <c r="C20" s="78">
        <v>3250</v>
      </c>
      <c r="D20" s="79">
        <v>19.2</v>
      </c>
      <c r="E20" s="80">
        <v>5</v>
      </c>
      <c r="F20" s="80">
        <v>4</v>
      </c>
      <c r="G20" s="80">
        <v>3.2</v>
      </c>
      <c r="H20" s="80">
        <v>7</v>
      </c>
      <c r="I20" s="88"/>
      <c r="J20" s="88"/>
    </row>
    <row r="21" spans="1:10" ht="12.75">
      <c r="A21" s="77"/>
      <c r="B21" s="3" t="s">
        <v>11</v>
      </c>
      <c r="C21" s="78"/>
      <c r="D21" s="79"/>
      <c r="E21" s="80"/>
      <c r="F21" s="80"/>
      <c r="G21" s="80"/>
      <c r="H21" s="80"/>
      <c r="I21" s="88"/>
      <c r="J21" s="88"/>
    </row>
    <row r="22" spans="1:10" ht="27.75" customHeight="1">
      <c r="A22" s="59" t="s">
        <v>107</v>
      </c>
      <c r="B22" s="24" t="s">
        <v>5</v>
      </c>
      <c r="C22" s="24" t="s">
        <v>5</v>
      </c>
      <c r="D22" s="63">
        <v>20</v>
      </c>
      <c r="E22" s="63">
        <v>5</v>
      </c>
      <c r="F22" s="63">
        <v>5</v>
      </c>
      <c r="G22" s="63">
        <v>5</v>
      </c>
      <c r="H22" s="63">
        <v>5</v>
      </c>
      <c r="I22" s="24"/>
      <c r="J22" s="25"/>
    </row>
    <row r="23" spans="1:10" ht="20.25" customHeight="1">
      <c r="A23" s="10" t="s">
        <v>14</v>
      </c>
      <c r="B23" s="3" t="s">
        <v>5</v>
      </c>
      <c r="C23" s="3" t="s">
        <v>5</v>
      </c>
      <c r="D23" s="66">
        <v>8</v>
      </c>
      <c r="E23" s="65">
        <v>2</v>
      </c>
      <c r="F23" s="65">
        <v>2</v>
      </c>
      <c r="G23" s="65">
        <v>2</v>
      </c>
      <c r="H23" s="65">
        <v>2</v>
      </c>
      <c r="I23" s="4"/>
      <c r="J23" s="12" t="s">
        <v>138</v>
      </c>
    </row>
    <row r="24" spans="1:10" ht="38.25">
      <c r="A24" s="10" t="s">
        <v>148</v>
      </c>
      <c r="B24" s="3" t="s">
        <v>5</v>
      </c>
      <c r="C24" s="3" t="s">
        <v>5</v>
      </c>
      <c r="D24" s="66">
        <v>12</v>
      </c>
      <c r="E24" s="65">
        <v>3</v>
      </c>
      <c r="F24" s="65">
        <v>3</v>
      </c>
      <c r="G24" s="65">
        <v>3</v>
      </c>
      <c r="H24" s="65">
        <v>3</v>
      </c>
      <c r="I24" s="4"/>
      <c r="J24" s="12" t="s">
        <v>149</v>
      </c>
    </row>
    <row r="25" spans="1:10" ht="39.75" customHeight="1">
      <c r="A25" s="59" t="s">
        <v>15</v>
      </c>
      <c r="B25" s="3" t="s">
        <v>5</v>
      </c>
      <c r="C25" s="3" t="s">
        <v>5</v>
      </c>
      <c r="D25" s="63">
        <v>840.6</v>
      </c>
      <c r="E25" s="63">
        <v>210</v>
      </c>
      <c r="F25" s="63">
        <v>210</v>
      </c>
      <c r="G25" s="63">
        <v>210</v>
      </c>
      <c r="H25" s="63">
        <v>210.6</v>
      </c>
      <c r="I25" s="4"/>
      <c r="J25" s="12" t="s">
        <v>139</v>
      </c>
    </row>
    <row r="26" spans="1:10" ht="52.5" customHeight="1">
      <c r="A26" s="10" t="s">
        <v>150</v>
      </c>
      <c r="B26" s="24" t="s">
        <v>5</v>
      </c>
      <c r="C26" s="24" t="s">
        <v>5</v>
      </c>
      <c r="D26" s="63">
        <v>840.6</v>
      </c>
      <c r="E26" s="63">
        <v>210</v>
      </c>
      <c r="F26" s="63">
        <v>210</v>
      </c>
      <c r="G26" s="63">
        <v>210</v>
      </c>
      <c r="H26" s="63">
        <v>210.6</v>
      </c>
      <c r="I26" s="25"/>
      <c r="J26" s="25" t="s">
        <v>151</v>
      </c>
    </row>
    <row r="27" spans="1:10" ht="40.5" customHeight="1">
      <c r="A27" s="75" t="s">
        <v>153</v>
      </c>
      <c r="B27" s="24" t="s">
        <v>152</v>
      </c>
      <c r="C27" s="24" t="s">
        <v>152</v>
      </c>
      <c r="D27" s="63">
        <v>3</v>
      </c>
      <c r="E27" s="63">
        <v>0</v>
      </c>
      <c r="F27" s="63">
        <v>0</v>
      </c>
      <c r="G27" s="63">
        <v>3</v>
      </c>
      <c r="H27" s="63">
        <v>0</v>
      </c>
      <c r="I27" s="25"/>
      <c r="J27" s="25"/>
    </row>
    <row r="28" spans="1:10" ht="45" customHeight="1" thickBot="1">
      <c r="A28" s="74" t="s">
        <v>154</v>
      </c>
      <c r="B28" s="24" t="s">
        <v>152</v>
      </c>
      <c r="C28" s="24" t="s">
        <v>152</v>
      </c>
      <c r="D28" s="63">
        <v>3</v>
      </c>
      <c r="E28" s="63">
        <v>0</v>
      </c>
      <c r="F28" s="63">
        <v>0</v>
      </c>
      <c r="G28" s="63">
        <v>3</v>
      </c>
      <c r="H28" s="63">
        <v>0</v>
      </c>
      <c r="I28" s="25"/>
      <c r="J28" s="25"/>
    </row>
    <row r="29" spans="1:10" ht="27" customHeight="1" thickBot="1">
      <c r="A29" s="28" t="s">
        <v>120</v>
      </c>
      <c r="B29" s="3" t="s">
        <v>5</v>
      </c>
      <c r="C29" s="3"/>
      <c r="D29" s="61">
        <v>16.5</v>
      </c>
      <c r="E29" s="61">
        <v>4</v>
      </c>
      <c r="F29" s="61">
        <v>4</v>
      </c>
      <c r="G29" s="61">
        <v>4</v>
      </c>
      <c r="H29" s="61">
        <v>4.5</v>
      </c>
      <c r="I29" s="4"/>
      <c r="J29" s="4"/>
    </row>
    <row r="30" spans="1:13" ht="26.25" customHeight="1" thickBot="1">
      <c r="A30" s="18" t="s">
        <v>19</v>
      </c>
      <c r="B30" s="29" t="s">
        <v>5</v>
      </c>
      <c r="C30" s="29" t="s">
        <v>5</v>
      </c>
      <c r="D30" s="61">
        <v>16.5</v>
      </c>
      <c r="E30" s="61">
        <v>4</v>
      </c>
      <c r="F30" s="61">
        <v>4</v>
      </c>
      <c r="G30" s="61">
        <v>4</v>
      </c>
      <c r="H30" s="61">
        <v>4.5</v>
      </c>
      <c r="I30" s="30"/>
      <c r="J30" s="30" t="s">
        <v>135</v>
      </c>
      <c r="M30" s="2" t="s">
        <v>131</v>
      </c>
    </row>
    <row r="31" spans="1:10" ht="26.25" thickBot="1">
      <c r="A31" s="23" t="s">
        <v>122</v>
      </c>
      <c r="B31" s="19" t="s">
        <v>5</v>
      </c>
      <c r="C31" s="19" t="s">
        <v>5</v>
      </c>
      <c r="D31" s="67">
        <v>15</v>
      </c>
      <c r="E31" s="68">
        <v>0</v>
      </c>
      <c r="F31" s="68">
        <v>0</v>
      </c>
      <c r="G31" s="68">
        <v>0</v>
      </c>
      <c r="H31" s="68">
        <v>15</v>
      </c>
      <c r="I31" s="20"/>
      <c r="J31" s="20"/>
    </row>
    <row r="32" spans="1:10" ht="29.25" customHeight="1" thickBot="1">
      <c r="A32" s="10" t="s">
        <v>124</v>
      </c>
      <c r="B32" s="24" t="s">
        <v>5</v>
      </c>
      <c r="C32" s="24" t="s">
        <v>5</v>
      </c>
      <c r="D32" s="67"/>
      <c r="E32" s="68"/>
      <c r="F32" s="68"/>
      <c r="G32" s="68"/>
      <c r="H32" s="68"/>
      <c r="I32" s="25"/>
      <c r="J32" s="25"/>
    </row>
    <row r="33" spans="1:10" ht="33.75" customHeight="1" thickBot="1">
      <c r="A33" s="10" t="s">
        <v>25</v>
      </c>
      <c r="B33" s="3" t="s">
        <v>5</v>
      </c>
      <c r="C33" s="3" t="s">
        <v>5</v>
      </c>
      <c r="D33" s="67">
        <v>15</v>
      </c>
      <c r="E33" s="68">
        <v>0</v>
      </c>
      <c r="F33" s="68">
        <v>0</v>
      </c>
      <c r="G33" s="68">
        <v>0</v>
      </c>
      <c r="H33" s="68">
        <v>15</v>
      </c>
      <c r="I33" s="4"/>
      <c r="J33" s="4" t="s">
        <v>160</v>
      </c>
    </row>
    <row r="34" spans="1:10" ht="38.25">
      <c r="A34" s="23" t="s">
        <v>125</v>
      </c>
      <c r="B34" s="3" t="s">
        <v>5</v>
      </c>
      <c r="C34" s="3" t="s">
        <v>5</v>
      </c>
      <c r="D34" s="69"/>
      <c r="E34" s="70"/>
      <c r="F34" s="70"/>
      <c r="G34" s="70"/>
      <c r="H34" s="70"/>
      <c r="I34" s="4"/>
      <c r="J34" s="4"/>
    </row>
    <row r="35" spans="1:10" ht="38.25">
      <c r="A35" s="10" t="s">
        <v>63</v>
      </c>
      <c r="B35" s="24" t="s">
        <v>5</v>
      </c>
      <c r="C35" s="24" t="s">
        <v>5</v>
      </c>
      <c r="D35" s="63">
        <v>182.4</v>
      </c>
      <c r="E35" s="63">
        <v>15</v>
      </c>
      <c r="F35" s="63">
        <v>15</v>
      </c>
      <c r="G35" s="63">
        <v>87</v>
      </c>
      <c r="H35" s="63">
        <v>65.4</v>
      </c>
      <c r="I35" s="25"/>
      <c r="J35" s="25"/>
    </row>
    <row r="36" spans="1:10" ht="12.75">
      <c r="A36" s="10" t="s">
        <v>64</v>
      </c>
      <c r="B36" s="3" t="s">
        <v>5</v>
      </c>
      <c r="C36" s="3" t="s">
        <v>5</v>
      </c>
      <c r="D36" s="71">
        <v>60</v>
      </c>
      <c r="E36" s="71">
        <v>15</v>
      </c>
      <c r="F36" s="71">
        <v>15</v>
      </c>
      <c r="G36" s="71">
        <v>15</v>
      </c>
      <c r="H36" s="71">
        <v>15</v>
      </c>
      <c r="I36" s="4"/>
      <c r="J36" s="4" t="s">
        <v>136</v>
      </c>
    </row>
    <row r="37" spans="1:10" ht="12.75">
      <c r="A37" s="10" t="s">
        <v>65</v>
      </c>
      <c r="B37" s="3" t="s">
        <v>5</v>
      </c>
      <c r="C37" s="3" t="s">
        <v>5</v>
      </c>
      <c r="D37" s="71">
        <v>40</v>
      </c>
      <c r="E37" s="72">
        <v>10</v>
      </c>
      <c r="F37" s="72">
        <v>10</v>
      </c>
      <c r="G37" s="72">
        <v>10</v>
      </c>
      <c r="H37" s="72">
        <v>10</v>
      </c>
      <c r="I37" s="4"/>
      <c r="J37" s="4" t="s">
        <v>159</v>
      </c>
    </row>
    <row r="38" spans="1:10" ht="12.75">
      <c r="A38" s="10" t="s">
        <v>72</v>
      </c>
      <c r="B38" s="3" t="s">
        <v>5</v>
      </c>
      <c r="C38" s="3" t="s">
        <v>5</v>
      </c>
      <c r="D38" s="71">
        <v>20</v>
      </c>
      <c r="E38" s="72">
        <v>5</v>
      </c>
      <c r="F38" s="72">
        <v>5</v>
      </c>
      <c r="G38" s="72">
        <v>5</v>
      </c>
      <c r="H38" s="72">
        <v>5</v>
      </c>
      <c r="I38" s="4"/>
      <c r="J38" s="4" t="s">
        <v>158</v>
      </c>
    </row>
    <row r="39" spans="1:10" ht="12.75">
      <c r="A39" s="10" t="s">
        <v>73</v>
      </c>
      <c r="B39" s="3" t="s">
        <v>5</v>
      </c>
      <c r="C39" s="3" t="s">
        <v>5</v>
      </c>
      <c r="D39" s="71">
        <v>122.4</v>
      </c>
      <c r="E39" s="72">
        <v>0</v>
      </c>
      <c r="F39" s="72">
        <v>0</v>
      </c>
      <c r="G39" s="72">
        <v>72</v>
      </c>
      <c r="H39" s="72">
        <v>50.4</v>
      </c>
      <c r="I39" s="4"/>
      <c r="J39" s="4" t="s">
        <v>156</v>
      </c>
    </row>
    <row r="40" spans="1:10" ht="12.75">
      <c r="A40" s="10" t="s">
        <v>67</v>
      </c>
      <c r="B40" s="3" t="s">
        <v>5</v>
      </c>
      <c r="C40" s="3" t="s">
        <v>5</v>
      </c>
      <c r="D40" s="71"/>
      <c r="E40" s="72"/>
      <c r="F40" s="72"/>
      <c r="G40" s="72"/>
      <c r="H40" s="72"/>
      <c r="I40" s="4"/>
      <c r="J40" s="4"/>
    </row>
    <row r="41" spans="1:10" ht="12.75">
      <c r="A41" s="10" t="s">
        <v>74</v>
      </c>
      <c r="B41" s="3"/>
      <c r="C41" s="3"/>
      <c r="D41" s="71">
        <v>72</v>
      </c>
      <c r="E41" s="72">
        <v>0</v>
      </c>
      <c r="F41" s="72">
        <v>0</v>
      </c>
      <c r="G41" s="72">
        <v>72</v>
      </c>
      <c r="H41" s="72">
        <v>0</v>
      </c>
      <c r="I41" s="4"/>
      <c r="J41" s="4" t="s">
        <v>157</v>
      </c>
    </row>
    <row r="42" spans="1:10" ht="12.75">
      <c r="A42" s="10" t="s">
        <v>75</v>
      </c>
      <c r="B42" s="3" t="s">
        <v>5</v>
      </c>
      <c r="C42" s="3" t="s">
        <v>5</v>
      </c>
      <c r="D42" s="71"/>
      <c r="E42" s="72"/>
      <c r="F42" s="72"/>
      <c r="G42" s="72"/>
      <c r="H42" s="72"/>
      <c r="I42" s="4"/>
      <c r="J42" s="4"/>
    </row>
    <row r="43" spans="1:10" ht="12.75">
      <c r="A43" s="10" t="s">
        <v>76</v>
      </c>
      <c r="B43" s="3" t="s">
        <v>5</v>
      </c>
      <c r="C43" s="3" t="s">
        <v>5</v>
      </c>
      <c r="D43" s="71"/>
      <c r="E43" s="72"/>
      <c r="F43" s="72"/>
      <c r="G43" s="72"/>
      <c r="H43" s="72"/>
      <c r="I43" s="4"/>
      <c r="J43" s="4"/>
    </row>
    <row r="44" spans="1:10" ht="38.25">
      <c r="A44" s="10" t="s">
        <v>128</v>
      </c>
      <c r="B44" s="3" t="s">
        <v>5</v>
      </c>
      <c r="C44" s="3" t="s">
        <v>5</v>
      </c>
      <c r="D44" s="71"/>
      <c r="E44" s="72"/>
      <c r="F44" s="72"/>
      <c r="G44" s="72"/>
      <c r="H44" s="72"/>
      <c r="I44" s="4"/>
      <c r="J44" s="4"/>
    </row>
    <row r="45" spans="1:10" ht="25.5">
      <c r="A45" s="10" t="s">
        <v>77</v>
      </c>
      <c r="B45" s="3" t="s">
        <v>5</v>
      </c>
      <c r="C45" s="3" t="s">
        <v>5</v>
      </c>
      <c r="D45" s="72"/>
      <c r="E45" s="72"/>
      <c r="F45" s="72"/>
      <c r="G45" s="72"/>
      <c r="H45" s="72"/>
      <c r="I45" s="4"/>
      <c r="J45" s="4"/>
    </row>
    <row r="46" spans="1:10" ht="25.5">
      <c r="A46" s="10" t="s">
        <v>78</v>
      </c>
      <c r="B46" s="3" t="s">
        <v>5</v>
      </c>
      <c r="C46" s="3" t="s">
        <v>5</v>
      </c>
      <c r="D46" s="72"/>
      <c r="E46" s="73"/>
      <c r="F46" s="73"/>
      <c r="G46" s="73"/>
      <c r="H46" s="73"/>
      <c r="I46" s="4"/>
      <c r="J46" s="4"/>
    </row>
    <row r="47" spans="1:10" ht="27.75" customHeight="1">
      <c r="A47" s="10" t="s">
        <v>18</v>
      </c>
      <c r="B47" s="3" t="s">
        <v>5</v>
      </c>
      <c r="C47" s="3" t="s">
        <v>5</v>
      </c>
      <c r="D47" s="72"/>
      <c r="E47" s="73"/>
      <c r="F47" s="73"/>
      <c r="G47" s="73"/>
      <c r="H47" s="73"/>
      <c r="I47" s="4"/>
      <c r="J47" s="4"/>
    </row>
    <row r="48" spans="1:10" ht="27.75" customHeight="1">
      <c r="A48" s="76" t="s">
        <v>129</v>
      </c>
      <c r="B48" s="3" t="s">
        <v>152</v>
      </c>
      <c r="C48" s="3" t="s">
        <v>152</v>
      </c>
      <c r="D48" s="72">
        <v>50.4</v>
      </c>
      <c r="E48" s="73">
        <v>0</v>
      </c>
      <c r="F48" s="73">
        <v>0</v>
      </c>
      <c r="G48" s="73">
        <v>0</v>
      </c>
      <c r="H48" s="73">
        <v>50.4</v>
      </c>
      <c r="I48" s="4"/>
      <c r="J48" s="4" t="s">
        <v>155</v>
      </c>
    </row>
    <row r="49" spans="1:10" ht="13.5" thickBot="1">
      <c r="A49" s="34" t="s">
        <v>84</v>
      </c>
      <c r="B49" s="3" t="s">
        <v>5</v>
      </c>
      <c r="C49" s="3" t="s">
        <v>5</v>
      </c>
      <c r="D49" s="69">
        <v>1170.3</v>
      </c>
      <c r="E49" s="70">
        <v>256</v>
      </c>
      <c r="F49" s="70">
        <v>255</v>
      </c>
      <c r="G49" s="70">
        <v>331.2</v>
      </c>
      <c r="H49" s="70">
        <v>328.1</v>
      </c>
      <c r="I49" s="4"/>
      <c r="J49" s="31"/>
    </row>
  </sheetData>
  <sheetProtection/>
  <mergeCells count="27">
    <mergeCell ref="A8:J8"/>
    <mergeCell ref="E1:J1"/>
    <mergeCell ref="E2:J2"/>
    <mergeCell ref="E4:J4"/>
    <mergeCell ref="E3:J3"/>
    <mergeCell ref="E5:J5"/>
    <mergeCell ref="A7:J7"/>
    <mergeCell ref="F20:F21"/>
    <mergeCell ref="I20:I21"/>
    <mergeCell ref="C15:C16"/>
    <mergeCell ref="D15:D16"/>
    <mergeCell ref="E15:H15"/>
    <mergeCell ref="A9:J9"/>
    <mergeCell ref="G20:G21"/>
    <mergeCell ref="H20:H21"/>
    <mergeCell ref="I15:I16"/>
    <mergeCell ref="J15:J16"/>
    <mergeCell ref="H11:J11"/>
    <mergeCell ref="G12:J12"/>
    <mergeCell ref="G13:J13"/>
    <mergeCell ref="J20:J21"/>
    <mergeCell ref="A20:A21"/>
    <mergeCell ref="C20:C21"/>
    <mergeCell ref="D20:D21"/>
    <mergeCell ref="E20:E21"/>
    <mergeCell ref="A15:A16"/>
    <mergeCell ref="B15:B16"/>
  </mergeCells>
  <printOptions/>
  <pageMargins left="0.2" right="0.1968503937007874" top="0.1968503937007874" bottom="0.1968503937007874" header="0.5118110236220472" footer="0.5118110236220472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73">
      <selection activeCell="C22" sqref="C22"/>
    </sheetView>
  </sheetViews>
  <sheetFormatPr defaultColWidth="9.00390625" defaultRowHeight="12.75"/>
  <cols>
    <col min="1" max="1" width="30.625" style="56" customWidth="1"/>
    <col min="2" max="9" width="9.125" style="56" customWidth="1"/>
    <col min="10" max="10" width="15.625" style="56" customWidth="1"/>
    <col min="11" max="16384" width="9.125" style="56" customWidth="1"/>
  </cols>
  <sheetData>
    <row r="1" spans="1:10" s="55" customFormat="1" ht="16.5" customHeight="1">
      <c r="A1" s="35"/>
      <c r="E1" s="97" t="s">
        <v>85</v>
      </c>
      <c r="F1" s="97"/>
      <c r="G1" s="97"/>
      <c r="H1" s="97"/>
      <c r="I1" s="97"/>
      <c r="J1" s="97"/>
    </row>
    <row r="2" spans="1:10" s="55" customFormat="1" ht="17.25" customHeight="1">
      <c r="A2" s="35"/>
      <c r="E2" s="97" t="s">
        <v>86</v>
      </c>
      <c r="F2" s="97"/>
      <c r="G2" s="97"/>
      <c r="H2" s="97"/>
      <c r="I2" s="97"/>
      <c r="J2" s="97"/>
    </row>
    <row r="3" spans="1:10" s="55" customFormat="1" ht="18" customHeight="1">
      <c r="A3" s="35"/>
      <c r="E3" s="97" t="s">
        <v>87</v>
      </c>
      <c r="F3" s="97"/>
      <c r="G3" s="97"/>
      <c r="H3" s="97"/>
      <c r="I3" s="97"/>
      <c r="J3" s="97"/>
    </row>
    <row r="4" spans="1:10" s="55" customFormat="1" ht="24" customHeight="1">
      <c r="A4" s="35"/>
      <c r="E4" s="97" t="s">
        <v>88</v>
      </c>
      <c r="F4" s="97"/>
      <c r="G4" s="97"/>
      <c r="H4" s="97"/>
      <c r="I4" s="97"/>
      <c r="J4" s="97"/>
    </row>
    <row r="5" ht="15.75">
      <c r="A5" s="36"/>
    </row>
    <row r="6" spans="1:10" ht="15.75">
      <c r="A6" s="94" t="s">
        <v>89</v>
      </c>
      <c r="B6" s="94"/>
      <c r="C6" s="94"/>
      <c r="D6" s="94"/>
      <c r="E6" s="94"/>
      <c r="F6" s="94"/>
      <c r="G6" s="94"/>
      <c r="H6" s="94"/>
      <c r="I6" s="94"/>
      <c r="J6" s="94"/>
    </row>
    <row r="7" spans="1:10" ht="15.75" customHeight="1">
      <c r="A7" s="95" t="s">
        <v>90</v>
      </c>
      <c r="B7" s="95"/>
      <c r="C7" s="95"/>
      <c r="D7" s="95"/>
      <c r="E7" s="95"/>
      <c r="F7" s="95"/>
      <c r="G7" s="95"/>
      <c r="H7" s="95"/>
      <c r="I7" s="95"/>
      <c r="J7" s="95"/>
    </row>
    <row r="8" spans="1:10" ht="15.75">
      <c r="A8" s="95" t="s">
        <v>91</v>
      </c>
      <c r="B8" s="95"/>
      <c r="C8" s="95"/>
      <c r="D8" s="95"/>
      <c r="E8" s="95"/>
      <c r="F8" s="95"/>
      <c r="G8" s="95"/>
      <c r="H8" s="95"/>
      <c r="I8" s="95"/>
      <c r="J8" s="95"/>
    </row>
    <row r="9" ht="15.75">
      <c r="A9" s="36"/>
    </row>
    <row r="10" spans="1:10" ht="26.25" customHeight="1">
      <c r="A10" s="37" t="s">
        <v>92</v>
      </c>
      <c r="E10" s="58"/>
      <c r="F10" s="58"/>
      <c r="G10" s="57"/>
      <c r="H10" s="96" t="s">
        <v>101</v>
      </c>
      <c r="I10" s="96"/>
      <c r="J10" s="96"/>
    </row>
    <row r="11" spans="1:10" ht="15.75" customHeight="1">
      <c r="A11" s="37" t="s">
        <v>93</v>
      </c>
      <c r="E11" s="58"/>
      <c r="F11" s="58"/>
      <c r="G11" s="98" t="s">
        <v>102</v>
      </c>
      <c r="H11" s="98"/>
      <c r="I11" s="98"/>
      <c r="J11" s="98"/>
    </row>
    <row r="12" spans="2:10" ht="9.75" customHeight="1">
      <c r="B12" s="36"/>
      <c r="E12" s="58"/>
      <c r="F12" s="58"/>
      <c r="G12" s="99" t="s">
        <v>103</v>
      </c>
      <c r="H12" s="99"/>
      <c r="I12" s="99"/>
      <c r="J12" s="99"/>
    </row>
    <row r="14" spans="1:10" ht="53.25" customHeight="1">
      <c r="A14" s="89" t="s">
        <v>95</v>
      </c>
      <c r="B14" s="89" t="s">
        <v>96</v>
      </c>
      <c r="C14" s="89" t="s">
        <v>97</v>
      </c>
      <c r="D14" s="89" t="s">
        <v>98</v>
      </c>
      <c r="E14" s="100" t="s">
        <v>94</v>
      </c>
      <c r="F14" s="100"/>
      <c r="G14" s="100"/>
      <c r="H14" s="100"/>
      <c r="I14" s="89" t="s">
        <v>99</v>
      </c>
      <c r="J14" s="101" t="s">
        <v>100</v>
      </c>
    </row>
    <row r="15" spans="1:10" ht="12.75" customHeight="1">
      <c r="A15" s="90"/>
      <c r="B15" s="90"/>
      <c r="C15" s="90"/>
      <c r="D15" s="90"/>
      <c r="E15" s="15" t="s">
        <v>0</v>
      </c>
      <c r="F15" s="15" t="s">
        <v>1</v>
      </c>
      <c r="G15" s="15" t="s">
        <v>2</v>
      </c>
      <c r="H15" s="15" t="s">
        <v>3</v>
      </c>
      <c r="I15" s="90"/>
      <c r="J15" s="102"/>
    </row>
    <row r="16" spans="1:10" ht="18.75" customHeight="1" thickBot="1">
      <c r="A16" s="39" t="s">
        <v>4</v>
      </c>
      <c r="B16" s="40" t="s">
        <v>5</v>
      </c>
      <c r="C16" s="40" t="s">
        <v>5</v>
      </c>
      <c r="D16" s="22">
        <f>E16+F16+G16+H16</f>
        <v>5</v>
      </c>
      <c r="E16" s="17">
        <v>1.25</v>
      </c>
      <c r="F16" s="17">
        <v>1.25</v>
      </c>
      <c r="G16" s="17">
        <v>1.25</v>
      </c>
      <c r="H16" s="17">
        <v>1.25</v>
      </c>
      <c r="I16" s="17"/>
      <c r="J16" s="17"/>
    </row>
    <row r="17" spans="1:10" ht="26.25" thickBot="1">
      <c r="A17" s="41" t="s">
        <v>6</v>
      </c>
      <c r="B17" s="42" t="s">
        <v>5</v>
      </c>
      <c r="C17" s="42" t="s">
        <v>5</v>
      </c>
      <c r="D17" s="21"/>
      <c r="E17" s="21"/>
      <c r="F17" s="21"/>
      <c r="G17" s="21"/>
      <c r="H17" s="21"/>
      <c r="I17" s="21"/>
      <c r="J17" s="21"/>
    </row>
    <row r="18" spans="1:10" ht="25.5">
      <c r="A18" s="43" t="s">
        <v>7</v>
      </c>
      <c r="B18" s="33" t="s">
        <v>5</v>
      </c>
      <c r="C18" s="33" t="s">
        <v>5</v>
      </c>
      <c r="D18" s="44">
        <f>E18+F18+G18+H18</f>
        <v>85</v>
      </c>
      <c r="E18" s="44">
        <f>E19+E20+E22+E23</f>
        <v>32.5</v>
      </c>
      <c r="F18" s="44">
        <f>F19+F20+F22+F23</f>
        <v>13.8</v>
      </c>
      <c r="G18" s="44">
        <f>G19+G20+G22+G23</f>
        <v>8.8</v>
      </c>
      <c r="H18" s="44">
        <f>H19+H20+H22+H23</f>
        <v>29.9</v>
      </c>
      <c r="I18" s="45"/>
      <c r="J18" s="45"/>
    </row>
    <row r="19" spans="1:10" ht="27.75" customHeight="1">
      <c r="A19" s="46" t="s">
        <v>104</v>
      </c>
      <c r="B19" s="38" t="s">
        <v>8</v>
      </c>
      <c r="C19" s="38"/>
      <c r="D19" s="15"/>
      <c r="E19" s="15"/>
      <c r="F19" s="15"/>
      <c r="G19" s="15"/>
      <c r="H19" s="15"/>
      <c r="I19" s="15"/>
      <c r="J19" s="15"/>
    </row>
    <row r="20" spans="1:10" ht="12.75" customHeight="1">
      <c r="A20" s="104" t="s">
        <v>9</v>
      </c>
      <c r="B20" s="38" t="s">
        <v>10</v>
      </c>
      <c r="C20" s="100">
        <v>11.3</v>
      </c>
      <c r="D20" s="105">
        <f>E20+F20+G20+H20</f>
        <v>85</v>
      </c>
      <c r="E20" s="103">
        <f>27.5+3+2</f>
        <v>32.5</v>
      </c>
      <c r="F20" s="103">
        <f>8.8+3+2</f>
        <v>13.8</v>
      </c>
      <c r="G20" s="103">
        <f>5.8+3</f>
        <v>8.8</v>
      </c>
      <c r="H20" s="103">
        <f>26.9+3</f>
        <v>29.9</v>
      </c>
      <c r="I20" s="103"/>
      <c r="J20" s="103"/>
    </row>
    <row r="21" spans="1:10" ht="12.75">
      <c r="A21" s="104"/>
      <c r="B21" s="38" t="s">
        <v>11</v>
      </c>
      <c r="C21" s="100"/>
      <c r="D21" s="105"/>
      <c r="E21" s="103"/>
      <c r="F21" s="103"/>
      <c r="G21" s="103"/>
      <c r="H21" s="103"/>
      <c r="I21" s="103"/>
      <c r="J21" s="103"/>
    </row>
    <row r="22" spans="1:10" ht="28.5" customHeight="1">
      <c r="A22" s="46" t="s">
        <v>105</v>
      </c>
      <c r="B22" s="38" t="s">
        <v>12</v>
      </c>
      <c r="C22" s="38"/>
      <c r="D22" s="15"/>
      <c r="E22" s="15"/>
      <c r="F22" s="15"/>
      <c r="G22" s="15"/>
      <c r="H22" s="15"/>
      <c r="I22" s="15"/>
      <c r="J22" s="15"/>
    </row>
    <row r="23" spans="1:10" ht="15" customHeight="1" thickBot="1">
      <c r="A23" s="39" t="s">
        <v>13</v>
      </c>
      <c r="B23" s="40"/>
      <c r="C23" s="40"/>
      <c r="D23" s="17"/>
      <c r="E23" s="17"/>
      <c r="F23" s="17"/>
      <c r="G23" s="17"/>
      <c r="H23" s="17"/>
      <c r="I23" s="17"/>
      <c r="J23" s="17"/>
    </row>
    <row r="24" spans="1:10" ht="24.75" customHeight="1" thickBot="1">
      <c r="A24" s="41" t="s">
        <v>106</v>
      </c>
      <c r="B24" s="42" t="s">
        <v>5</v>
      </c>
      <c r="C24" s="42" t="s">
        <v>5</v>
      </c>
      <c r="D24" s="21"/>
      <c r="E24" s="21"/>
      <c r="F24" s="21"/>
      <c r="G24" s="21"/>
      <c r="H24" s="21"/>
      <c r="I24" s="21"/>
      <c r="J24" s="21"/>
    </row>
    <row r="25" spans="1:10" ht="27.75" customHeight="1">
      <c r="A25" s="43" t="s">
        <v>107</v>
      </c>
      <c r="B25" s="33" t="s">
        <v>5</v>
      </c>
      <c r="C25" s="33" t="s">
        <v>5</v>
      </c>
      <c r="D25" s="44">
        <f>D26+D27</f>
        <v>77</v>
      </c>
      <c r="E25" s="44">
        <f>E26+E27</f>
        <v>3.75</v>
      </c>
      <c r="F25" s="44">
        <f>F26+F27</f>
        <v>34.75</v>
      </c>
      <c r="G25" s="44">
        <f>G26+G27</f>
        <v>3.75</v>
      </c>
      <c r="H25" s="44">
        <f>H26+H27</f>
        <v>34.75</v>
      </c>
      <c r="I25" s="33"/>
      <c r="J25" s="45"/>
    </row>
    <row r="26" spans="1:10" ht="25.5" customHeight="1">
      <c r="A26" s="46" t="s">
        <v>108</v>
      </c>
      <c r="B26" s="38" t="s">
        <v>5</v>
      </c>
      <c r="C26" s="38" t="s">
        <v>5</v>
      </c>
      <c r="D26" s="11">
        <f>E26+F26+G26+H26</f>
        <v>15</v>
      </c>
      <c r="E26" s="15">
        <v>3.75</v>
      </c>
      <c r="F26" s="15">
        <v>3.75</v>
      </c>
      <c r="G26" s="15">
        <v>3.75</v>
      </c>
      <c r="H26" s="15">
        <v>3.75</v>
      </c>
      <c r="I26" s="15"/>
      <c r="J26" s="15"/>
    </row>
    <row r="27" spans="1:10" ht="20.25" customHeight="1">
      <c r="A27" s="46" t="s">
        <v>14</v>
      </c>
      <c r="B27" s="38" t="s">
        <v>5</v>
      </c>
      <c r="C27" s="38" t="s">
        <v>5</v>
      </c>
      <c r="D27" s="11">
        <f>E27+F27+G27+H27</f>
        <v>62</v>
      </c>
      <c r="E27" s="15"/>
      <c r="F27" s="15">
        <v>31</v>
      </c>
      <c r="G27" s="15"/>
      <c r="H27" s="15">
        <v>31</v>
      </c>
      <c r="I27" s="15"/>
      <c r="J27" s="15"/>
    </row>
    <row r="28" spans="1:10" ht="38.25">
      <c r="A28" s="46" t="s">
        <v>109</v>
      </c>
      <c r="B28" s="38" t="s">
        <v>5</v>
      </c>
      <c r="C28" s="38" t="s">
        <v>5</v>
      </c>
      <c r="D28" s="11"/>
      <c r="E28" s="15"/>
      <c r="F28" s="15"/>
      <c r="G28" s="15"/>
      <c r="H28" s="15"/>
      <c r="I28" s="15"/>
      <c r="J28" s="15"/>
    </row>
    <row r="29" spans="1:10" ht="39.75" customHeight="1">
      <c r="A29" s="46" t="s">
        <v>110</v>
      </c>
      <c r="B29" s="38" t="s">
        <v>5</v>
      </c>
      <c r="C29" s="38" t="s">
        <v>5</v>
      </c>
      <c r="D29" s="11"/>
      <c r="E29" s="15"/>
      <c r="F29" s="15"/>
      <c r="G29" s="15"/>
      <c r="H29" s="15"/>
      <c r="I29" s="15"/>
      <c r="J29" s="15"/>
    </row>
    <row r="30" spans="1:10" ht="70.5" customHeight="1" thickBot="1">
      <c r="A30" s="39" t="s">
        <v>111</v>
      </c>
      <c r="B30" s="40" t="s">
        <v>5</v>
      </c>
      <c r="C30" s="40" t="s">
        <v>5</v>
      </c>
      <c r="D30" s="22"/>
      <c r="E30" s="17"/>
      <c r="F30" s="17"/>
      <c r="G30" s="17"/>
      <c r="H30" s="17"/>
      <c r="I30" s="17"/>
      <c r="J30" s="17"/>
    </row>
    <row r="31" spans="1:10" ht="18" customHeight="1">
      <c r="A31" s="43" t="s">
        <v>15</v>
      </c>
      <c r="B31" s="33" t="s">
        <v>5</v>
      </c>
      <c r="C31" s="33" t="s">
        <v>5</v>
      </c>
      <c r="D31" s="44">
        <f>E31+F31+G31+H31</f>
        <v>50</v>
      </c>
      <c r="E31" s="44">
        <f>E34+E37</f>
        <v>0</v>
      </c>
      <c r="F31" s="44">
        <f>F34+F37</f>
        <v>50</v>
      </c>
      <c r="G31" s="44">
        <f>G34+G37</f>
        <v>0</v>
      </c>
      <c r="H31" s="44">
        <f>H34+H37</f>
        <v>0</v>
      </c>
      <c r="I31" s="45"/>
      <c r="J31" s="45"/>
    </row>
    <row r="32" spans="1:10" ht="66" customHeight="1">
      <c r="A32" s="46" t="s">
        <v>112</v>
      </c>
      <c r="B32" s="38" t="s">
        <v>5</v>
      </c>
      <c r="C32" s="38" t="s">
        <v>5</v>
      </c>
      <c r="D32" s="15"/>
      <c r="E32" s="15"/>
      <c r="F32" s="15"/>
      <c r="G32" s="15"/>
      <c r="H32" s="15"/>
      <c r="I32" s="15"/>
      <c r="J32" s="15"/>
    </row>
    <row r="33" spans="1:10" ht="14.25" customHeight="1">
      <c r="A33" s="46" t="s">
        <v>16</v>
      </c>
      <c r="B33" s="38" t="s">
        <v>5</v>
      </c>
      <c r="C33" s="38" t="s">
        <v>5</v>
      </c>
      <c r="D33" s="15"/>
      <c r="E33" s="15"/>
      <c r="F33" s="15"/>
      <c r="G33" s="15"/>
      <c r="H33" s="15"/>
      <c r="I33" s="15"/>
      <c r="J33" s="15"/>
    </row>
    <row r="34" spans="1:10" ht="38.25" customHeight="1">
      <c r="A34" s="46" t="s">
        <v>113</v>
      </c>
      <c r="B34" s="38" t="s">
        <v>5</v>
      </c>
      <c r="C34" s="38" t="s">
        <v>5</v>
      </c>
      <c r="D34" s="11">
        <f>E34+F34+G34+H34</f>
        <v>0</v>
      </c>
      <c r="E34" s="15"/>
      <c r="F34" s="15"/>
      <c r="G34" s="15"/>
      <c r="H34" s="15"/>
      <c r="I34" s="15"/>
      <c r="J34" s="15"/>
    </row>
    <row r="35" spans="1:10" ht="27" customHeight="1">
      <c r="A35" s="46" t="s">
        <v>114</v>
      </c>
      <c r="B35" s="38" t="s">
        <v>5</v>
      </c>
      <c r="C35" s="38" t="s">
        <v>5</v>
      </c>
      <c r="D35" s="15"/>
      <c r="E35" s="15"/>
      <c r="F35" s="15"/>
      <c r="G35" s="15"/>
      <c r="H35" s="15"/>
      <c r="I35" s="15"/>
      <c r="J35" s="15"/>
    </row>
    <row r="36" spans="1:10" ht="51">
      <c r="A36" s="46" t="s">
        <v>115</v>
      </c>
      <c r="B36" s="38"/>
      <c r="C36" s="38"/>
      <c r="D36" s="11">
        <f>E36+F36+G36+H36</f>
        <v>0</v>
      </c>
      <c r="E36" s="15"/>
      <c r="F36" s="15"/>
      <c r="G36" s="15"/>
      <c r="H36" s="15"/>
      <c r="I36" s="15"/>
      <c r="J36" s="15"/>
    </row>
    <row r="37" spans="1:10" ht="25.5" customHeight="1">
      <c r="A37" s="46" t="s">
        <v>116</v>
      </c>
      <c r="B37" s="38" t="s">
        <v>5</v>
      </c>
      <c r="C37" s="38" t="s">
        <v>5</v>
      </c>
      <c r="D37" s="11">
        <f>E37+F37+G37+H37</f>
        <v>50</v>
      </c>
      <c r="E37" s="11">
        <f>E38+E39+E40+E41+E42</f>
        <v>0</v>
      </c>
      <c r="F37" s="11">
        <f>F38+F39+F40+F41+F42</f>
        <v>50</v>
      </c>
      <c r="G37" s="11">
        <f>G38+G39+G40+G41+G42</f>
        <v>0</v>
      </c>
      <c r="H37" s="11">
        <f>H38+H39+H40+H41+H42</f>
        <v>0</v>
      </c>
      <c r="I37" s="15"/>
      <c r="J37" s="15"/>
    </row>
    <row r="38" spans="1:10" ht="26.25" customHeight="1">
      <c r="A38" s="46" t="s">
        <v>117</v>
      </c>
      <c r="B38" s="38" t="s">
        <v>5</v>
      </c>
      <c r="C38" s="38" t="s">
        <v>5</v>
      </c>
      <c r="D38" s="15"/>
      <c r="E38" s="15"/>
      <c r="F38" s="15"/>
      <c r="G38" s="15"/>
      <c r="H38" s="15"/>
      <c r="I38" s="15"/>
      <c r="J38" s="15"/>
    </row>
    <row r="39" spans="1:10" ht="40.5" customHeight="1">
      <c r="A39" s="46" t="s">
        <v>118</v>
      </c>
      <c r="B39" s="38" t="s">
        <v>5</v>
      </c>
      <c r="C39" s="38" t="s">
        <v>5</v>
      </c>
      <c r="D39" s="11">
        <f>E39+F39+G39+H39</f>
        <v>22</v>
      </c>
      <c r="E39" s="11"/>
      <c r="F39" s="15">
        <v>22</v>
      </c>
      <c r="G39" s="11"/>
      <c r="H39" s="11"/>
      <c r="I39" s="15"/>
      <c r="J39" s="15"/>
    </row>
    <row r="40" spans="1:10" ht="15" customHeight="1">
      <c r="A40" s="46" t="s">
        <v>119</v>
      </c>
      <c r="B40" s="38" t="s">
        <v>5</v>
      </c>
      <c r="C40" s="38" t="s">
        <v>5</v>
      </c>
      <c r="D40" s="15"/>
      <c r="E40" s="15"/>
      <c r="F40" s="15"/>
      <c r="G40" s="15"/>
      <c r="H40" s="15"/>
      <c r="I40" s="15"/>
      <c r="J40" s="15"/>
    </row>
    <row r="41" spans="1:10" ht="15.75" customHeight="1">
      <c r="A41" s="46" t="s">
        <v>17</v>
      </c>
      <c r="B41" s="38" t="s">
        <v>5</v>
      </c>
      <c r="C41" s="38" t="s">
        <v>5</v>
      </c>
      <c r="D41" s="15"/>
      <c r="E41" s="15"/>
      <c r="F41" s="15"/>
      <c r="G41" s="15"/>
      <c r="H41" s="15"/>
      <c r="I41" s="15"/>
      <c r="J41" s="15"/>
    </row>
    <row r="42" spans="1:10" ht="15" customHeight="1" thickBot="1">
      <c r="A42" s="39" t="s">
        <v>18</v>
      </c>
      <c r="B42" s="40" t="s">
        <v>5</v>
      </c>
      <c r="C42" s="40" t="s">
        <v>5</v>
      </c>
      <c r="D42" s="22">
        <f>E42+F42+G42+H42</f>
        <v>28</v>
      </c>
      <c r="E42" s="17"/>
      <c r="F42" s="17">
        <v>28</v>
      </c>
      <c r="G42" s="17"/>
      <c r="H42" s="17"/>
      <c r="I42" s="17"/>
      <c r="J42" s="17"/>
    </row>
    <row r="43" spans="1:10" ht="26.25" customHeight="1">
      <c r="A43" s="47" t="s">
        <v>120</v>
      </c>
      <c r="B43" s="48" t="s">
        <v>5</v>
      </c>
      <c r="C43" s="48" t="s">
        <v>5</v>
      </c>
      <c r="D43" s="49">
        <f>E43+F43+G43+H43</f>
        <v>97</v>
      </c>
      <c r="E43" s="49">
        <f>E44+E45+E46</f>
        <v>24.25</v>
      </c>
      <c r="F43" s="49">
        <f>F44+F45+F46</f>
        <v>24.25</v>
      </c>
      <c r="G43" s="49">
        <f>G44+G45+G46</f>
        <v>24.25</v>
      </c>
      <c r="H43" s="49">
        <f>H44+H45+H46</f>
        <v>24.25</v>
      </c>
      <c r="I43" s="50"/>
      <c r="J43" s="50"/>
    </row>
    <row r="44" spans="1:10" ht="38.25">
      <c r="A44" s="46" t="s">
        <v>121</v>
      </c>
      <c r="B44" s="38" t="s">
        <v>5</v>
      </c>
      <c r="C44" s="38" t="s">
        <v>5</v>
      </c>
      <c r="D44" s="11">
        <f>E44+F44+G44+H44</f>
        <v>0</v>
      </c>
      <c r="E44" s="15"/>
      <c r="F44" s="15"/>
      <c r="G44" s="15"/>
      <c r="H44" s="15">
        <v>0</v>
      </c>
      <c r="I44" s="15"/>
      <c r="J44" s="15"/>
    </row>
    <row r="45" spans="1:10" ht="41.25" customHeight="1">
      <c r="A45" s="46" t="s">
        <v>132</v>
      </c>
      <c r="B45" s="38" t="s">
        <v>5</v>
      </c>
      <c r="C45" s="38" t="s">
        <v>5</v>
      </c>
      <c r="D45" s="15"/>
      <c r="E45" s="15"/>
      <c r="F45" s="15"/>
      <c r="G45" s="15"/>
      <c r="H45" s="15"/>
      <c r="I45" s="15"/>
      <c r="J45" s="15"/>
    </row>
    <row r="46" spans="1:10" ht="26.25" thickBot="1">
      <c r="A46" s="39" t="s">
        <v>19</v>
      </c>
      <c r="B46" s="40" t="s">
        <v>5</v>
      </c>
      <c r="C46" s="40" t="s">
        <v>5</v>
      </c>
      <c r="D46" s="22">
        <f>E46+F46+G46+H46</f>
        <v>97</v>
      </c>
      <c r="E46" s="17">
        <v>24.25</v>
      </c>
      <c r="F46" s="17">
        <v>24.25</v>
      </c>
      <c r="G46" s="17">
        <v>24.25</v>
      </c>
      <c r="H46" s="17">
        <v>24.25</v>
      </c>
      <c r="I46" s="17"/>
      <c r="J46" s="17"/>
    </row>
    <row r="47" spans="1:10" ht="29.25" customHeight="1">
      <c r="A47" s="43" t="s">
        <v>122</v>
      </c>
      <c r="B47" s="33" t="s">
        <v>5</v>
      </c>
      <c r="C47" s="33" t="s">
        <v>5</v>
      </c>
      <c r="D47" s="44">
        <f>E47+F47+G47+H47</f>
        <v>0</v>
      </c>
      <c r="E47" s="44">
        <f>E51</f>
        <v>0</v>
      </c>
      <c r="F47" s="44">
        <f>F51</f>
        <v>0</v>
      </c>
      <c r="G47" s="44">
        <f>G51</f>
        <v>0</v>
      </c>
      <c r="H47" s="44">
        <f>H51</f>
        <v>0</v>
      </c>
      <c r="I47" s="45"/>
      <c r="J47" s="45"/>
    </row>
    <row r="48" spans="1:10" ht="38.25">
      <c r="A48" s="46" t="s">
        <v>130</v>
      </c>
      <c r="B48" s="38" t="s">
        <v>5</v>
      </c>
      <c r="C48" s="38" t="s">
        <v>5</v>
      </c>
      <c r="D48" s="15"/>
      <c r="E48" s="15"/>
      <c r="F48" s="15"/>
      <c r="G48" s="15"/>
      <c r="H48" s="15"/>
      <c r="I48" s="15"/>
      <c r="J48" s="15"/>
    </row>
    <row r="49" spans="1:10" ht="12.75">
      <c r="A49" s="46" t="s">
        <v>20</v>
      </c>
      <c r="B49" s="38" t="s">
        <v>5</v>
      </c>
      <c r="C49" s="38" t="s">
        <v>5</v>
      </c>
      <c r="D49" s="15"/>
      <c r="E49" s="15"/>
      <c r="F49" s="15"/>
      <c r="G49" s="15"/>
      <c r="H49" s="15"/>
      <c r="I49" s="15"/>
      <c r="J49" s="15"/>
    </row>
    <row r="50" spans="1:10" ht="27" customHeight="1">
      <c r="A50" s="46" t="s">
        <v>123</v>
      </c>
      <c r="B50" s="38" t="s">
        <v>5</v>
      </c>
      <c r="C50" s="38" t="s">
        <v>5</v>
      </c>
      <c r="D50" s="15"/>
      <c r="E50" s="15"/>
      <c r="F50" s="15"/>
      <c r="G50" s="15"/>
      <c r="H50" s="15"/>
      <c r="I50" s="15"/>
      <c r="J50" s="15"/>
    </row>
    <row r="51" spans="1:10" ht="53.25" customHeight="1">
      <c r="A51" s="46" t="s">
        <v>124</v>
      </c>
      <c r="B51" s="38" t="s">
        <v>5</v>
      </c>
      <c r="C51" s="38" t="s">
        <v>5</v>
      </c>
      <c r="D51" s="11">
        <f>E51+F51+G51+H51</f>
        <v>0</v>
      </c>
      <c r="E51" s="11">
        <f>E56</f>
        <v>0</v>
      </c>
      <c r="F51" s="11">
        <f>F56</f>
        <v>0</v>
      </c>
      <c r="G51" s="11">
        <f>G56</f>
        <v>0</v>
      </c>
      <c r="H51" s="11">
        <f>H56</f>
        <v>0</v>
      </c>
      <c r="I51" s="15"/>
      <c r="J51" s="15"/>
    </row>
    <row r="52" spans="1:10" ht="12.75">
      <c r="A52" s="46" t="s">
        <v>21</v>
      </c>
      <c r="B52" s="38" t="s">
        <v>5</v>
      </c>
      <c r="C52" s="38" t="s">
        <v>5</v>
      </c>
      <c r="D52" s="15"/>
      <c r="E52" s="15"/>
      <c r="F52" s="15"/>
      <c r="G52" s="15"/>
      <c r="H52" s="15"/>
      <c r="I52" s="15"/>
      <c r="J52" s="15"/>
    </row>
    <row r="53" spans="1:10" ht="12.75">
      <c r="A53" s="46" t="s">
        <v>22</v>
      </c>
      <c r="B53" s="38" t="s">
        <v>5</v>
      </c>
      <c r="C53" s="38" t="s">
        <v>5</v>
      </c>
      <c r="D53" s="15"/>
      <c r="E53" s="15"/>
      <c r="F53" s="15"/>
      <c r="G53" s="15"/>
      <c r="H53" s="15"/>
      <c r="I53" s="15"/>
      <c r="J53" s="15"/>
    </row>
    <row r="54" spans="1:10" ht="12.75">
      <c r="A54" s="46" t="s">
        <v>23</v>
      </c>
      <c r="B54" s="38" t="s">
        <v>5</v>
      </c>
      <c r="C54" s="38" t="s">
        <v>5</v>
      </c>
      <c r="D54" s="15"/>
      <c r="E54" s="15"/>
      <c r="F54" s="15"/>
      <c r="G54" s="15"/>
      <c r="H54" s="15"/>
      <c r="I54" s="15"/>
      <c r="J54" s="15"/>
    </row>
    <row r="55" spans="1:10" ht="12.75">
      <c r="A55" s="46" t="s">
        <v>24</v>
      </c>
      <c r="B55" s="38" t="s">
        <v>5</v>
      </c>
      <c r="C55" s="38" t="s">
        <v>5</v>
      </c>
      <c r="D55" s="15"/>
      <c r="E55" s="15"/>
      <c r="F55" s="15"/>
      <c r="G55" s="15"/>
      <c r="H55" s="15"/>
      <c r="I55" s="15"/>
      <c r="J55" s="15"/>
    </row>
    <row r="56" spans="1:10" ht="12.75">
      <c r="A56" s="46" t="s">
        <v>25</v>
      </c>
      <c r="B56" s="38" t="s">
        <v>5</v>
      </c>
      <c r="C56" s="38" t="s">
        <v>5</v>
      </c>
      <c r="D56" s="11">
        <f>E56+F56+G56+H56</f>
        <v>0</v>
      </c>
      <c r="E56" s="15"/>
      <c r="F56" s="15">
        <v>0</v>
      </c>
      <c r="G56" s="15"/>
      <c r="H56" s="15"/>
      <c r="I56" s="15"/>
      <c r="J56" s="15"/>
    </row>
    <row r="57" spans="1:10" ht="12.75">
      <c r="A57" s="46" t="s">
        <v>26</v>
      </c>
      <c r="B57" s="38" t="s">
        <v>5</v>
      </c>
      <c r="C57" s="38" t="s">
        <v>5</v>
      </c>
      <c r="D57" s="15"/>
      <c r="E57" s="15"/>
      <c r="F57" s="15"/>
      <c r="G57" s="15"/>
      <c r="H57" s="15"/>
      <c r="I57" s="15"/>
      <c r="J57" s="15"/>
    </row>
    <row r="58" spans="1:10" ht="12.75">
      <c r="A58" s="46" t="s">
        <v>27</v>
      </c>
      <c r="B58" s="38" t="s">
        <v>28</v>
      </c>
      <c r="C58" s="38"/>
      <c r="D58" s="15"/>
      <c r="E58" s="15"/>
      <c r="F58" s="15"/>
      <c r="G58" s="15"/>
      <c r="H58" s="15"/>
      <c r="I58" s="15"/>
      <c r="J58" s="15"/>
    </row>
    <row r="59" spans="1:10" ht="12.75">
      <c r="A59" s="46" t="s">
        <v>29</v>
      </c>
      <c r="B59" s="38" t="s">
        <v>30</v>
      </c>
      <c r="C59" s="38"/>
      <c r="D59" s="15"/>
      <c r="E59" s="15"/>
      <c r="F59" s="15"/>
      <c r="G59" s="15"/>
      <c r="H59" s="15"/>
      <c r="I59" s="15"/>
      <c r="J59" s="15"/>
    </row>
    <row r="60" spans="1:10" ht="12.75">
      <c r="A60" s="46" t="s">
        <v>31</v>
      </c>
      <c r="B60" s="38" t="s">
        <v>30</v>
      </c>
      <c r="C60" s="38"/>
      <c r="D60" s="15"/>
      <c r="E60" s="15"/>
      <c r="F60" s="15"/>
      <c r="G60" s="15"/>
      <c r="H60" s="15"/>
      <c r="I60" s="15"/>
      <c r="J60" s="15"/>
    </row>
    <row r="61" spans="1:10" ht="12.75">
      <c r="A61" s="46" t="s">
        <v>32</v>
      </c>
      <c r="B61" s="38" t="s">
        <v>5</v>
      </c>
      <c r="C61" s="38" t="s">
        <v>5</v>
      </c>
      <c r="D61" s="15"/>
      <c r="E61" s="15"/>
      <c r="F61" s="15"/>
      <c r="G61" s="15"/>
      <c r="H61" s="15"/>
      <c r="I61" s="15"/>
      <c r="J61" s="15"/>
    </row>
    <row r="62" spans="1:10" ht="13.5" thickBot="1">
      <c r="A62" s="39" t="s">
        <v>18</v>
      </c>
      <c r="B62" s="40" t="s">
        <v>5</v>
      </c>
      <c r="C62" s="40" t="s">
        <v>5</v>
      </c>
      <c r="D62" s="17"/>
      <c r="E62" s="17"/>
      <c r="F62" s="17"/>
      <c r="G62" s="17"/>
      <c r="H62" s="17"/>
      <c r="I62" s="17"/>
      <c r="J62" s="17"/>
    </row>
    <row r="63" spans="1:10" ht="38.25">
      <c r="A63" s="43" t="s">
        <v>125</v>
      </c>
      <c r="B63" s="33" t="s">
        <v>5</v>
      </c>
      <c r="C63" s="33" t="s">
        <v>5</v>
      </c>
      <c r="D63" s="44">
        <f>E63+F63+G63+H63</f>
        <v>628</v>
      </c>
      <c r="E63" s="44">
        <f>E67+E86+E105</f>
        <v>222.6</v>
      </c>
      <c r="F63" s="44">
        <f>F67+F86+F105</f>
        <v>112.6</v>
      </c>
      <c r="G63" s="44">
        <f>G67+G86+G105</f>
        <v>61.4</v>
      </c>
      <c r="H63" s="44">
        <f>H67+H86+H105</f>
        <v>231.4</v>
      </c>
      <c r="I63" s="45"/>
      <c r="J63" s="45"/>
    </row>
    <row r="64" spans="1:10" ht="38.25">
      <c r="A64" s="46" t="s">
        <v>126</v>
      </c>
      <c r="B64" s="32" t="s">
        <v>5</v>
      </c>
      <c r="C64" s="32" t="s">
        <v>5</v>
      </c>
      <c r="D64" s="16"/>
      <c r="E64" s="16"/>
      <c r="F64" s="16"/>
      <c r="G64" s="16"/>
      <c r="H64" s="16"/>
      <c r="I64" s="16"/>
      <c r="J64" s="16"/>
    </row>
    <row r="65" spans="1:10" ht="12.75">
      <c r="A65" s="46" t="s">
        <v>33</v>
      </c>
      <c r="B65" s="38" t="s">
        <v>5</v>
      </c>
      <c r="C65" s="38" t="s">
        <v>5</v>
      </c>
      <c r="D65" s="15"/>
      <c r="E65" s="15"/>
      <c r="F65" s="15"/>
      <c r="G65" s="15"/>
      <c r="H65" s="15"/>
      <c r="I65" s="15"/>
      <c r="J65" s="15"/>
    </row>
    <row r="66" spans="1:10" ht="12.75">
      <c r="A66" s="46" t="s">
        <v>18</v>
      </c>
      <c r="B66" s="38" t="s">
        <v>5</v>
      </c>
      <c r="C66" s="38" t="s">
        <v>5</v>
      </c>
      <c r="D66" s="15"/>
      <c r="E66" s="15"/>
      <c r="F66" s="15"/>
      <c r="G66" s="15"/>
      <c r="H66" s="15"/>
      <c r="I66" s="15"/>
      <c r="J66" s="15"/>
    </row>
    <row r="67" spans="1:10" ht="12.75">
      <c r="A67" s="46" t="s">
        <v>34</v>
      </c>
      <c r="B67" s="100" t="s">
        <v>5</v>
      </c>
      <c r="C67" s="100" t="s">
        <v>5</v>
      </c>
      <c r="D67" s="106">
        <f>E67+F67+G67+H67</f>
        <v>78</v>
      </c>
      <c r="E67" s="103">
        <f>E69+E70+E71+E72+E73+E74+E75+E76+E77+E78+E79+E80+E81</f>
        <v>19.2</v>
      </c>
      <c r="F67" s="107">
        <f>F69+F70+F71+F72+F73+F76+F77+F78+F79+F80+F81</f>
        <v>21.4</v>
      </c>
      <c r="G67" s="103">
        <f>G69+G70+G71+G72+G73+G74+G75+G76+G77+G78+G79+G80+G81</f>
        <v>20.799999999999997</v>
      </c>
      <c r="H67" s="103">
        <f>H69+H70+H71+H72+H73+H74+H75+H76+H77+H78+H79+H80+H81</f>
        <v>16.6</v>
      </c>
      <c r="I67" s="103"/>
      <c r="J67" s="103"/>
    </row>
    <row r="68" spans="1:10" ht="12.75">
      <c r="A68" s="46" t="s">
        <v>35</v>
      </c>
      <c r="B68" s="100"/>
      <c r="C68" s="100"/>
      <c r="D68" s="105"/>
      <c r="E68" s="103"/>
      <c r="F68" s="107"/>
      <c r="G68" s="103"/>
      <c r="H68" s="103"/>
      <c r="I68" s="103"/>
      <c r="J68" s="103"/>
    </row>
    <row r="69" spans="1:10" ht="12.75">
      <c r="A69" s="46" t="s">
        <v>36</v>
      </c>
      <c r="B69" s="38" t="s">
        <v>37</v>
      </c>
      <c r="C69" s="15" t="s">
        <v>38</v>
      </c>
      <c r="D69" s="11">
        <f>E69+F69+G69+H69</f>
        <v>22.5</v>
      </c>
      <c r="E69" s="15">
        <f>5.06</f>
        <v>5.06</v>
      </c>
      <c r="F69" s="15">
        <f>2.19+3</f>
        <v>5.1899999999999995</v>
      </c>
      <c r="G69" s="15">
        <f>6.12+1</f>
        <v>7.12</v>
      </c>
      <c r="H69" s="15">
        <f>3.13+2</f>
        <v>5.13</v>
      </c>
      <c r="I69" s="15"/>
      <c r="J69" s="15"/>
    </row>
    <row r="70" spans="1:10" ht="12.75">
      <c r="A70" s="46" t="s">
        <v>39</v>
      </c>
      <c r="B70" s="38" t="s">
        <v>37</v>
      </c>
      <c r="C70" s="15" t="s">
        <v>40</v>
      </c>
      <c r="D70" s="11">
        <f>E70+F70+G70+H70</f>
        <v>9.2</v>
      </c>
      <c r="E70" s="15">
        <f>1.9+1</f>
        <v>2.9</v>
      </c>
      <c r="F70" s="15">
        <f>0.82+2</f>
        <v>2.82</v>
      </c>
      <c r="G70" s="15" t="s">
        <v>41</v>
      </c>
      <c r="H70" s="15" t="s">
        <v>42</v>
      </c>
      <c r="I70" s="15"/>
      <c r="J70" s="15"/>
    </row>
    <row r="71" spans="1:10" ht="12.75">
      <c r="A71" s="46" t="s">
        <v>43</v>
      </c>
      <c r="B71" s="38" t="s">
        <v>30</v>
      </c>
      <c r="C71" s="15">
        <v>0.04</v>
      </c>
      <c r="D71" s="11">
        <f>E71+F71+G71+H71</f>
        <v>3.6</v>
      </c>
      <c r="E71" s="15">
        <v>0.64</v>
      </c>
      <c r="F71" s="15">
        <f>0.28+1</f>
        <v>1.28</v>
      </c>
      <c r="G71" s="15">
        <v>0.78</v>
      </c>
      <c r="H71" s="15">
        <f>0.4+0.5</f>
        <v>0.9</v>
      </c>
      <c r="I71" s="15"/>
      <c r="J71" s="15"/>
    </row>
    <row r="72" spans="1:10" ht="38.25">
      <c r="A72" s="46" t="s">
        <v>127</v>
      </c>
      <c r="B72" s="38" t="s">
        <v>30</v>
      </c>
      <c r="C72" s="15">
        <v>0.03</v>
      </c>
      <c r="D72" s="11">
        <f>E72+F72+G72+H72</f>
        <v>5.7</v>
      </c>
      <c r="E72" s="15">
        <v>1.14</v>
      </c>
      <c r="F72" s="15">
        <f>0.49+1</f>
        <v>1.49</v>
      </c>
      <c r="G72" s="15">
        <v>1.37</v>
      </c>
      <c r="H72" s="15">
        <f>0.7+1</f>
        <v>1.7</v>
      </c>
      <c r="I72" s="15"/>
      <c r="J72" s="15"/>
    </row>
    <row r="73" spans="1:10" ht="12.75">
      <c r="A73" s="46" t="s">
        <v>44</v>
      </c>
      <c r="B73" s="38" t="s">
        <v>30</v>
      </c>
      <c r="C73" s="15">
        <v>0.1</v>
      </c>
      <c r="D73" s="11">
        <f>E73+F73+G73+H73</f>
        <v>10.399999999999999</v>
      </c>
      <c r="E73" s="15">
        <v>2.76</v>
      </c>
      <c r="F73" s="15">
        <f>1.2+1.4</f>
        <v>2.5999999999999996</v>
      </c>
      <c r="G73" s="15">
        <v>3.34</v>
      </c>
      <c r="H73" s="15">
        <v>1.7</v>
      </c>
      <c r="I73" s="15"/>
      <c r="J73" s="15"/>
    </row>
    <row r="74" spans="1:10" ht="12.75">
      <c r="A74" s="46" t="s">
        <v>45</v>
      </c>
      <c r="B74" s="38" t="s">
        <v>30</v>
      </c>
      <c r="C74" s="15"/>
      <c r="D74" s="11"/>
      <c r="E74" s="15"/>
      <c r="F74" s="15"/>
      <c r="G74" s="15"/>
      <c r="H74" s="15"/>
      <c r="I74" s="15"/>
      <c r="J74" s="15"/>
    </row>
    <row r="75" spans="1:10" ht="12.75">
      <c r="A75" s="46" t="s">
        <v>46</v>
      </c>
      <c r="B75" s="15" t="s">
        <v>47</v>
      </c>
      <c r="C75" s="15"/>
      <c r="D75" s="11"/>
      <c r="E75" s="15"/>
      <c r="F75" s="15"/>
      <c r="G75" s="15"/>
      <c r="H75" s="15"/>
      <c r="I75" s="15"/>
      <c r="J75" s="15"/>
    </row>
    <row r="76" spans="1:10" ht="12.75">
      <c r="A76" s="46" t="s">
        <v>48</v>
      </c>
      <c r="B76" s="38" t="s">
        <v>37</v>
      </c>
      <c r="C76" s="15" t="s">
        <v>49</v>
      </c>
      <c r="D76" s="11">
        <f aca="true" t="shared" si="0" ref="D76:D81">E76+F76+G76+H76</f>
        <v>5.5</v>
      </c>
      <c r="E76" s="15" t="s">
        <v>50</v>
      </c>
      <c r="F76" s="15">
        <f>0.53+1</f>
        <v>1.53</v>
      </c>
      <c r="G76" s="15" t="s">
        <v>51</v>
      </c>
      <c r="H76" s="15">
        <f>0.76+0.5</f>
        <v>1.26</v>
      </c>
      <c r="I76" s="15"/>
      <c r="J76" s="15"/>
    </row>
    <row r="77" spans="1:10" ht="12.75">
      <c r="A77" s="46" t="s">
        <v>52</v>
      </c>
      <c r="B77" s="38" t="s">
        <v>37</v>
      </c>
      <c r="C77" s="15" t="s">
        <v>53</v>
      </c>
      <c r="D77" s="11">
        <f t="shared" si="0"/>
        <v>5.800000000000001</v>
      </c>
      <c r="E77" s="15" t="s">
        <v>54</v>
      </c>
      <c r="F77" s="15">
        <f>0.57+1</f>
        <v>1.5699999999999998</v>
      </c>
      <c r="G77" s="15" t="s">
        <v>55</v>
      </c>
      <c r="H77" s="15">
        <f>0.81+0.5</f>
        <v>1.31</v>
      </c>
      <c r="I77" s="15"/>
      <c r="J77" s="15"/>
    </row>
    <row r="78" spans="1:10" ht="12.75">
      <c r="A78" s="46" t="s">
        <v>56</v>
      </c>
      <c r="B78" s="38" t="s">
        <v>30</v>
      </c>
      <c r="C78" s="15">
        <v>0.02</v>
      </c>
      <c r="D78" s="11">
        <f t="shared" si="0"/>
        <v>4</v>
      </c>
      <c r="E78" s="15">
        <f>0.61+0.5</f>
        <v>1.1099999999999999</v>
      </c>
      <c r="F78" s="15">
        <f>0.27+1</f>
        <v>1.27</v>
      </c>
      <c r="G78" s="15">
        <v>0.74</v>
      </c>
      <c r="H78" s="15">
        <f>0.38+0.5</f>
        <v>0.88</v>
      </c>
      <c r="I78" s="15"/>
      <c r="J78" s="15"/>
    </row>
    <row r="79" spans="1:10" ht="12.75">
      <c r="A79" s="46" t="s">
        <v>57</v>
      </c>
      <c r="B79" s="38" t="s">
        <v>30</v>
      </c>
      <c r="C79" s="15">
        <v>0.1</v>
      </c>
      <c r="D79" s="11">
        <f t="shared" si="0"/>
        <v>4.5</v>
      </c>
      <c r="E79" s="15">
        <f>0.77+0.5</f>
        <v>1.27</v>
      </c>
      <c r="F79" s="15">
        <f>0.33+1</f>
        <v>1.33</v>
      </c>
      <c r="G79" s="15">
        <v>0.93</v>
      </c>
      <c r="H79" s="15">
        <f>0.47+0.5</f>
        <v>0.97</v>
      </c>
      <c r="I79" s="15"/>
      <c r="J79" s="15"/>
    </row>
    <row r="80" spans="1:10" ht="12.75">
      <c r="A80" s="46" t="s">
        <v>58</v>
      </c>
      <c r="B80" s="38" t="s">
        <v>30</v>
      </c>
      <c r="C80" s="15">
        <v>0.06</v>
      </c>
      <c r="D80" s="11">
        <f t="shared" si="0"/>
        <v>3.4</v>
      </c>
      <c r="E80" s="15">
        <f>0.4+0.5</f>
        <v>0.9</v>
      </c>
      <c r="F80" s="15">
        <f>0.17+1</f>
        <v>1.17</v>
      </c>
      <c r="G80" s="15">
        <f>0.48+0.1</f>
        <v>0.58</v>
      </c>
      <c r="H80" s="15">
        <f>0.25+0.5</f>
        <v>0.75</v>
      </c>
      <c r="I80" s="15"/>
      <c r="J80" s="15"/>
    </row>
    <row r="81" spans="1:10" ht="12.75">
      <c r="A81" s="46" t="s">
        <v>59</v>
      </c>
      <c r="B81" s="38" t="s">
        <v>30</v>
      </c>
      <c r="C81" s="15">
        <v>0.06</v>
      </c>
      <c r="D81" s="11">
        <f t="shared" si="0"/>
        <v>3.4000000000000004</v>
      </c>
      <c r="E81" s="15">
        <f>0.37+0.5</f>
        <v>0.87</v>
      </c>
      <c r="F81" s="15">
        <f>0.15+1</f>
        <v>1.15</v>
      </c>
      <c r="G81" s="15">
        <f>0.45+0.1</f>
        <v>0.55</v>
      </c>
      <c r="H81" s="15">
        <f>0.23+0.6</f>
        <v>0.83</v>
      </c>
      <c r="I81" s="15"/>
      <c r="J81" s="15"/>
    </row>
    <row r="82" spans="1:10" ht="12.75">
      <c r="A82" s="46" t="s">
        <v>60</v>
      </c>
      <c r="B82" s="38" t="s">
        <v>5</v>
      </c>
      <c r="C82" s="38" t="s">
        <v>5</v>
      </c>
      <c r="D82" s="11"/>
      <c r="E82" s="15"/>
      <c r="F82" s="15"/>
      <c r="G82" s="15"/>
      <c r="H82" s="15"/>
      <c r="I82" s="15"/>
      <c r="J82" s="15"/>
    </row>
    <row r="83" spans="1:10" ht="12.75">
      <c r="A83" s="46" t="s">
        <v>61</v>
      </c>
      <c r="B83" s="38" t="s">
        <v>5</v>
      </c>
      <c r="C83" s="38" t="s">
        <v>5</v>
      </c>
      <c r="D83" s="15"/>
      <c r="E83" s="15"/>
      <c r="F83" s="15"/>
      <c r="G83" s="15"/>
      <c r="H83" s="15"/>
      <c r="I83" s="15"/>
      <c r="J83" s="15"/>
    </row>
    <row r="84" spans="1:10" ht="12.75">
      <c r="A84" s="46" t="s">
        <v>62</v>
      </c>
      <c r="B84" s="38" t="s">
        <v>37</v>
      </c>
      <c r="C84" s="38"/>
      <c r="D84" s="15"/>
      <c r="E84" s="15"/>
      <c r="F84" s="15"/>
      <c r="G84" s="15"/>
      <c r="H84" s="15"/>
      <c r="I84" s="15"/>
      <c r="J84" s="15"/>
    </row>
    <row r="85" spans="1:10" ht="12.75">
      <c r="A85" s="46" t="s">
        <v>18</v>
      </c>
      <c r="B85" s="38" t="s">
        <v>5</v>
      </c>
      <c r="C85" s="38" t="s">
        <v>5</v>
      </c>
      <c r="D85" s="11"/>
      <c r="E85" s="15"/>
      <c r="F85" s="15"/>
      <c r="G85" s="15"/>
      <c r="H85" s="15"/>
      <c r="I85" s="15"/>
      <c r="J85" s="15"/>
    </row>
    <row r="86" spans="1:10" ht="38.25">
      <c r="A86" s="46" t="s">
        <v>63</v>
      </c>
      <c r="B86" s="38" t="s">
        <v>5</v>
      </c>
      <c r="C86" s="38" t="s">
        <v>5</v>
      </c>
      <c r="D86" s="11">
        <f>E86+F86+G86+H86</f>
        <v>30</v>
      </c>
      <c r="E86" s="11">
        <f>E104</f>
        <v>0</v>
      </c>
      <c r="F86" s="11">
        <f>F104</f>
        <v>30</v>
      </c>
      <c r="G86" s="11">
        <f>G104</f>
        <v>0</v>
      </c>
      <c r="H86" s="11">
        <f>H104</f>
        <v>0</v>
      </c>
      <c r="I86" s="15"/>
      <c r="J86" s="15"/>
    </row>
    <row r="87" spans="1:10" ht="12.75">
      <c r="A87" s="46" t="s">
        <v>64</v>
      </c>
      <c r="B87" s="38" t="s">
        <v>5</v>
      </c>
      <c r="C87" s="38" t="s">
        <v>5</v>
      </c>
      <c r="D87" s="15"/>
      <c r="E87" s="15"/>
      <c r="F87" s="15"/>
      <c r="G87" s="15"/>
      <c r="H87" s="15"/>
      <c r="I87" s="15"/>
      <c r="J87" s="15"/>
    </row>
    <row r="88" spans="1:10" ht="12.75">
      <c r="A88" s="46" t="s">
        <v>65</v>
      </c>
      <c r="B88" s="38" t="s">
        <v>5</v>
      </c>
      <c r="C88" s="38" t="s">
        <v>5</v>
      </c>
      <c r="D88" s="15"/>
      <c r="E88" s="15"/>
      <c r="F88" s="15"/>
      <c r="G88" s="15"/>
      <c r="H88" s="15"/>
      <c r="I88" s="15"/>
      <c r="J88" s="15"/>
    </row>
    <row r="89" spans="1:10" ht="12.75">
      <c r="A89" s="46" t="s">
        <v>66</v>
      </c>
      <c r="B89" s="38" t="s">
        <v>5</v>
      </c>
      <c r="C89" s="38" t="s">
        <v>5</v>
      </c>
      <c r="D89" s="15"/>
      <c r="E89" s="15"/>
      <c r="F89" s="15"/>
      <c r="G89" s="15"/>
      <c r="H89" s="15"/>
      <c r="I89" s="15"/>
      <c r="J89" s="15"/>
    </row>
    <row r="90" spans="1:10" ht="12.75">
      <c r="A90" s="46" t="s">
        <v>67</v>
      </c>
      <c r="B90" s="38"/>
      <c r="C90" s="38"/>
      <c r="D90" s="15"/>
      <c r="E90" s="15"/>
      <c r="F90" s="15"/>
      <c r="G90" s="15"/>
      <c r="H90" s="15"/>
      <c r="I90" s="15"/>
      <c r="J90" s="15"/>
    </row>
    <row r="91" spans="1:10" ht="12.75">
      <c r="A91" s="46" t="s">
        <v>68</v>
      </c>
      <c r="B91" s="38" t="s">
        <v>5</v>
      </c>
      <c r="C91" s="38" t="s">
        <v>5</v>
      </c>
      <c r="D91" s="15"/>
      <c r="E91" s="15"/>
      <c r="F91" s="15"/>
      <c r="G91" s="15"/>
      <c r="H91" s="15"/>
      <c r="I91" s="15"/>
      <c r="J91" s="15"/>
    </row>
    <row r="92" spans="1:10" ht="12.75">
      <c r="A92" s="46" t="s">
        <v>69</v>
      </c>
      <c r="B92" s="38" t="s">
        <v>5</v>
      </c>
      <c r="C92" s="38" t="s">
        <v>5</v>
      </c>
      <c r="D92" s="15"/>
      <c r="E92" s="15"/>
      <c r="F92" s="15"/>
      <c r="G92" s="15"/>
      <c r="H92" s="15"/>
      <c r="I92" s="15"/>
      <c r="J92" s="15"/>
    </row>
    <row r="93" spans="1:10" ht="12.75">
      <c r="A93" s="46" t="s">
        <v>70</v>
      </c>
      <c r="B93" s="38" t="s">
        <v>5</v>
      </c>
      <c r="C93" s="38" t="s">
        <v>5</v>
      </c>
      <c r="D93" s="15"/>
      <c r="E93" s="15"/>
      <c r="F93" s="15"/>
      <c r="G93" s="15"/>
      <c r="H93" s="15"/>
      <c r="I93" s="15"/>
      <c r="J93" s="15"/>
    </row>
    <row r="94" spans="1:10" ht="12.75">
      <c r="A94" s="46" t="s">
        <v>71</v>
      </c>
      <c r="B94" s="38" t="s">
        <v>5</v>
      </c>
      <c r="C94" s="38" t="s">
        <v>5</v>
      </c>
      <c r="D94" s="15"/>
      <c r="E94" s="15"/>
      <c r="F94" s="15"/>
      <c r="G94" s="15"/>
      <c r="H94" s="15"/>
      <c r="I94" s="15"/>
      <c r="J94" s="15"/>
    </row>
    <row r="95" spans="1:10" ht="12.75">
      <c r="A95" s="46" t="s">
        <v>72</v>
      </c>
      <c r="B95" s="38" t="s">
        <v>5</v>
      </c>
      <c r="C95" s="38" t="s">
        <v>5</v>
      </c>
      <c r="D95" s="15"/>
      <c r="E95" s="15"/>
      <c r="F95" s="15"/>
      <c r="G95" s="15"/>
      <c r="H95" s="15"/>
      <c r="I95" s="15"/>
      <c r="J95" s="15"/>
    </row>
    <row r="96" spans="1:10" ht="12.75">
      <c r="A96" s="46" t="s">
        <v>73</v>
      </c>
      <c r="B96" s="38" t="s">
        <v>5</v>
      </c>
      <c r="C96" s="38" t="s">
        <v>5</v>
      </c>
      <c r="D96" s="15"/>
      <c r="E96" s="15"/>
      <c r="F96" s="15"/>
      <c r="G96" s="15"/>
      <c r="H96" s="15"/>
      <c r="I96" s="15"/>
      <c r="J96" s="15"/>
    </row>
    <row r="97" spans="1:10" ht="12.75">
      <c r="A97" s="46" t="s">
        <v>67</v>
      </c>
      <c r="B97" s="38"/>
      <c r="C97" s="38"/>
      <c r="D97" s="15"/>
      <c r="E97" s="15"/>
      <c r="F97" s="15"/>
      <c r="G97" s="15"/>
      <c r="H97" s="15"/>
      <c r="I97" s="15"/>
      <c r="J97" s="15"/>
    </row>
    <row r="98" spans="1:10" ht="12.75">
      <c r="A98" s="46" t="s">
        <v>74</v>
      </c>
      <c r="B98" s="38" t="s">
        <v>5</v>
      </c>
      <c r="C98" s="38" t="s">
        <v>5</v>
      </c>
      <c r="D98" s="15"/>
      <c r="E98" s="15"/>
      <c r="F98" s="15"/>
      <c r="G98" s="15"/>
      <c r="H98" s="15"/>
      <c r="I98" s="15"/>
      <c r="J98" s="15"/>
    </row>
    <row r="99" spans="1:10" ht="12.75">
      <c r="A99" s="46" t="s">
        <v>75</v>
      </c>
      <c r="B99" s="38" t="s">
        <v>5</v>
      </c>
      <c r="C99" s="38" t="s">
        <v>5</v>
      </c>
      <c r="D99" s="15"/>
      <c r="E99" s="15"/>
      <c r="F99" s="15"/>
      <c r="G99" s="15"/>
      <c r="H99" s="15"/>
      <c r="I99" s="15"/>
      <c r="J99" s="15"/>
    </row>
    <row r="100" spans="1:10" ht="12.75">
      <c r="A100" s="46" t="s">
        <v>76</v>
      </c>
      <c r="B100" s="38" t="s">
        <v>5</v>
      </c>
      <c r="C100" s="38" t="s">
        <v>5</v>
      </c>
      <c r="D100" s="15"/>
      <c r="E100" s="15"/>
      <c r="F100" s="15"/>
      <c r="G100" s="15"/>
      <c r="H100" s="15"/>
      <c r="I100" s="15"/>
      <c r="J100" s="15"/>
    </row>
    <row r="101" spans="1:10" ht="38.25">
      <c r="A101" s="46" t="s">
        <v>128</v>
      </c>
      <c r="B101" s="38" t="s">
        <v>5</v>
      </c>
      <c r="C101" s="38" t="s">
        <v>5</v>
      </c>
      <c r="D101" s="15"/>
      <c r="E101" s="15"/>
      <c r="F101" s="15"/>
      <c r="G101" s="15"/>
      <c r="H101" s="15"/>
      <c r="I101" s="15"/>
      <c r="J101" s="15"/>
    </row>
    <row r="102" spans="1:10" ht="25.5">
      <c r="A102" s="46" t="s">
        <v>77</v>
      </c>
      <c r="B102" s="38" t="s">
        <v>5</v>
      </c>
      <c r="C102" s="38" t="s">
        <v>5</v>
      </c>
      <c r="D102" s="15"/>
      <c r="E102" s="15"/>
      <c r="F102" s="15"/>
      <c r="G102" s="15"/>
      <c r="H102" s="15"/>
      <c r="I102" s="15"/>
      <c r="J102" s="15"/>
    </row>
    <row r="103" spans="1:10" ht="27.75" customHeight="1">
      <c r="A103" s="46" t="s">
        <v>78</v>
      </c>
      <c r="B103" s="38" t="s">
        <v>5</v>
      </c>
      <c r="C103" s="38" t="s">
        <v>5</v>
      </c>
      <c r="D103" s="15"/>
      <c r="E103" s="15"/>
      <c r="F103" s="15"/>
      <c r="G103" s="15"/>
      <c r="H103" s="15"/>
      <c r="I103" s="15"/>
      <c r="J103" s="15"/>
    </row>
    <row r="104" spans="1:10" ht="12.75">
      <c r="A104" s="46" t="s">
        <v>18</v>
      </c>
      <c r="B104" s="38" t="s">
        <v>5</v>
      </c>
      <c r="C104" s="38" t="s">
        <v>5</v>
      </c>
      <c r="D104" s="11">
        <f>E104+F104+G104+H104</f>
        <v>30</v>
      </c>
      <c r="E104" s="15"/>
      <c r="F104" s="15">
        <v>30</v>
      </c>
      <c r="G104" s="15"/>
      <c r="H104" s="15"/>
      <c r="I104" s="15"/>
      <c r="J104" s="15"/>
    </row>
    <row r="105" spans="1:10" ht="39" customHeight="1">
      <c r="A105" s="46" t="s">
        <v>129</v>
      </c>
      <c r="B105" s="38" t="s">
        <v>37</v>
      </c>
      <c r="C105" s="38" t="s">
        <v>79</v>
      </c>
      <c r="D105" s="11">
        <f>E105+F105+G105+H105</f>
        <v>520</v>
      </c>
      <c r="E105" s="15" t="s">
        <v>80</v>
      </c>
      <c r="F105" s="15" t="s">
        <v>81</v>
      </c>
      <c r="G105" s="15" t="s">
        <v>82</v>
      </c>
      <c r="H105" s="15" t="s">
        <v>83</v>
      </c>
      <c r="I105" s="15"/>
      <c r="J105" s="15"/>
    </row>
    <row r="106" spans="1:10" ht="18" customHeight="1" thickBot="1">
      <c r="A106" s="51" t="s">
        <v>84</v>
      </c>
      <c r="B106" s="52" t="s">
        <v>5</v>
      </c>
      <c r="C106" s="52" t="s">
        <v>5</v>
      </c>
      <c r="D106" s="53">
        <f>D16+D18+D25+D31+D43+D47+D63</f>
        <v>942</v>
      </c>
      <c r="E106" s="53">
        <f>E16+E18+E25+E31+E43+E47+E63</f>
        <v>284.35</v>
      </c>
      <c r="F106" s="53">
        <f>F16+F18+F25+F31+F43+F47+F63</f>
        <v>236.64999999999998</v>
      </c>
      <c r="G106" s="53">
        <f>G16+G18+G25+G31+G43+G47+G63</f>
        <v>99.44999999999999</v>
      </c>
      <c r="H106" s="53">
        <f>H16+H18+H25+H31+H43+H47+H63</f>
        <v>321.55</v>
      </c>
      <c r="I106" s="54"/>
      <c r="J106" s="54"/>
    </row>
  </sheetData>
  <sheetProtection/>
  <mergeCells count="35">
    <mergeCell ref="J20:J21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F20:F21"/>
    <mergeCell ref="G20:G21"/>
    <mergeCell ref="H20:H21"/>
    <mergeCell ref="I20:I21"/>
    <mergeCell ref="A20:A21"/>
    <mergeCell ref="C20:C21"/>
    <mergeCell ref="D20:D21"/>
    <mergeCell ref="E20:E21"/>
    <mergeCell ref="G11:J11"/>
    <mergeCell ref="G12:J12"/>
    <mergeCell ref="A14:A15"/>
    <mergeCell ref="B14:B15"/>
    <mergeCell ref="C14:C15"/>
    <mergeCell ref="D14:D15"/>
    <mergeCell ref="E14:H14"/>
    <mergeCell ref="I14:I15"/>
    <mergeCell ref="J14:J15"/>
    <mergeCell ref="A6:J6"/>
    <mergeCell ref="A7:J7"/>
    <mergeCell ref="A8:J8"/>
    <mergeCell ref="H10:J10"/>
    <mergeCell ref="E1:J1"/>
    <mergeCell ref="E2:J2"/>
    <mergeCell ref="E3:J3"/>
    <mergeCell ref="E4:J4"/>
  </mergeCells>
  <printOptions/>
  <pageMargins left="0.275590551181102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2015-06-17T11:47:02Z</cp:lastPrinted>
  <dcterms:created xsi:type="dcterms:W3CDTF">2014-01-13T14:08:04Z</dcterms:created>
  <dcterms:modified xsi:type="dcterms:W3CDTF">2015-06-17T11:47:32Z</dcterms:modified>
  <cp:category/>
  <cp:version/>
  <cp:contentType/>
  <cp:contentStatus/>
</cp:coreProperties>
</file>